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760"/>
  </bookViews>
  <sheets>
    <sheet name="Drenagem Cap. Águas Pluviais" sheetId="8" r:id="rId1"/>
  </sheets>
  <definedNames>
    <definedName name="_xlnm.Print_Area" localSheetId="0">'Drenagem Cap. Águas Pluviais'!$A$4:$J$131</definedName>
  </definedNames>
  <calcPr calcId="145621"/>
</workbook>
</file>

<file path=xl/calcChain.xml><?xml version="1.0" encoding="utf-8"?>
<calcChain xmlns="http://schemas.openxmlformats.org/spreadsheetml/2006/main">
  <c r="G6" i="8" l="1"/>
  <c r="F9" i="8" l="1"/>
  <c r="H108" i="8" l="1"/>
  <c r="J108" i="8" s="1"/>
  <c r="I108" i="8"/>
  <c r="H109" i="8"/>
  <c r="J109" i="8" s="1"/>
  <c r="I109" i="8"/>
  <c r="H102" i="8"/>
  <c r="J102" i="8" s="1"/>
  <c r="I102" i="8"/>
  <c r="H101" i="8"/>
  <c r="J101" i="8" s="1"/>
  <c r="I101" i="8"/>
  <c r="H97" i="8"/>
  <c r="J97" i="8" s="1"/>
  <c r="I97" i="8"/>
  <c r="H88" i="8"/>
  <c r="J88" i="8" s="1"/>
  <c r="I88" i="8"/>
  <c r="H80" i="8"/>
  <c r="J80" i="8" s="1"/>
  <c r="I80" i="8"/>
  <c r="G45" i="8" l="1"/>
  <c r="H32" i="8" l="1"/>
  <c r="J32" i="8" l="1"/>
  <c r="I32" i="8"/>
  <c r="H77" i="8" l="1"/>
  <c r="J77" i="8" s="1"/>
  <c r="I77" i="8"/>
  <c r="H76" i="8"/>
  <c r="J76" i="8" s="1"/>
  <c r="I76" i="8"/>
  <c r="H75" i="8"/>
  <c r="J75" i="8" s="1"/>
  <c r="I75" i="8"/>
  <c r="H115" i="8"/>
  <c r="J115" i="8" s="1"/>
  <c r="I115" i="8"/>
  <c r="H114" i="8"/>
  <c r="J114" i="8" s="1"/>
  <c r="I114" i="8"/>
  <c r="H113" i="8"/>
  <c r="J113" i="8" s="1"/>
  <c r="I113" i="8"/>
  <c r="H110" i="8"/>
  <c r="J110" i="8" s="1"/>
  <c r="I110" i="8"/>
  <c r="I93" i="8"/>
  <c r="H93" i="8"/>
  <c r="J93" i="8" s="1"/>
  <c r="H92" i="8"/>
  <c r="J92" i="8" s="1"/>
  <c r="I92" i="8"/>
  <c r="H69" i="8"/>
  <c r="J69" i="8" s="1"/>
  <c r="I69" i="8"/>
  <c r="H68" i="8"/>
  <c r="J68" i="8" s="1"/>
  <c r="I68" i="8"/>
  <c r="H86" i="8"/>
  <c r="J86" i="8" s="1"/>
  <c r="I86" i="8"/>
  <c r="I66" i="8"/>
  <c r="H66" i="8"/>
  <c r="J66" i="8" s="1"/>
  <c r="H58" i="8"/>
  <c r="J58" i="8" s="1"/>
  <c r="I58" i="8"/>
  <c r="H57" i="8"/>
  <c r="J57" i="8" s="1"/>
  <c r="I57" i="8"/>
  <c r="H56" i="8"/>
  <c r="J56" i="8" s="1"/>
  <c r="I56" i="8"/>
  <c r="H55" i="8"/>
  <c r="J55" i="8" s="1"/>
  <c r="I55" i="8"/>
  <c r="I46" i="8"/>
  <c r="H46" i="8"/>
  <c r="J46" i="8" s="1"/>
  <c r="H49" i="8" l="1"/>
  <c r="J49" i="8" s="1"/>
  <c r="I49" i="8"/>
  <c r="H52" i="8"/>
  <c r="J52" i="8" s="1"/>
  <c r="I52" i="8"/>
  <c r="H54" i="8"/>
  <c r="J54" i="8" s="1"/>
  <c r="I54" i="8"/>
  <c r="I48" i="8"/>
  <c r="H48" i="8"/>
  <c r="J48" i="8" s="1"/>
  <c r="H39" i="8"/>
  <c r="J39" i="8" s="1"/>
  <c r="I39" i="8"/>
  <c r="H47" i="8" l="1"/>
  <c r="J47" i="8" s="1"/>
  <c r="I47" i="8"/>
  <c r="I45" i="8" l="1"/>
  <c r="H45" i="8"/>
  <c r="J45" i="8" s="1"/>
  <c r="I44" i="8"/>
  <c r="H44" i="8"/>
  <c r="J44" i="8" s="1"/>
  <c r="H28" i="8"/>
  <c r="J28" i="8" s="1"/>
  <c r="I28" i="8"/>
  <c r="I24" i="8"/>
  <c r="H24" i="8"/>
  <c r="J24" i="8" s="1"/>
  <c r="H23" i="8"/>
  <c r="J23" i="8" s="1"/>
  <c r="I23" i="8"/>
  <c r="I27" i="8"/>
  <c r="H27" i="8"/>
  <c r="J27" i="8" s="1"/>
  <c r="H16" i="8"/>
  <c r="J16" i="8" s="1"/>
  <c r="I16" i="8"/>
  <c r="H17" i="8"/>
  <c r="J17" i="8" s="1"/>
  <c r="I17" i="8"/>
  <c r="H18" i="8"/>
  <c r="J18" i="8" s="1"/>
  <c r="I18" i="8"/>
  <c r="H15" i="8"/>
  <c r="J15" i="8" s="1"/>
  <c r="I15" i="8"/>
  <c r="H85" i="8" l="1"/>
  <c r="J85" i="8" s="1"/>
  <c r="I85" i="8"/>
  <c r="H84" i="8"/>
  <c r="J84" i="8" s="1"/>
  <c r="I84" i="8"/>
  <c r="F63" i="8" l="1"/>
  <c r="I61" i="8" l="1"/>
  <c r="H61" i="8"/>
  <c r="J61" i="8" s="1"/>
  <c r="I123" i="8" l="1"/>
  <c r="I119" i="8"/>
  <c r="I118" i="8"/>
  <c r="I117" i="8"/>
  <c r="I112" i="8"/>
  <c r="I111" i="8"/>
  <c r="I107" i="8"/>
  <c r="I106" i="8"/>
  <c r="I105" i="8"/>
  <c r="I104" i="8"/>
  <c r="I103" i="8"/>
  <c r="I100" i="8"/>
  <c r="I99" i="8"/>
  <c r="I98" i="8"/>
  <c r="I96" i="8"/>
  <c r="I95" i="8"/>
  <c r="I94" i="8"/>
  <c r="I91" i="8"/>
  <c r="I90" i="8"/>
  <c r="I89" i="8"/>
  <c r="I87" i="8"/>
  <c r="I83" i="8"/>
  <c r="I82" i="8"/>
  <c r="I81" i="8"/>
  <c r="I79" i="8"/>
  <c r="I78" i="8"/>
  <c r="I74" i="8"/>
  <c r="I73" i="8"/>
  <c r="I72" i="8"/>
  <c r="I71" i="8"/>
  <c r="I70" i="8"/>
  <c r="I67" i="8"/>
  <c r="I65" i="8"/>
  <c r="I64" i="8"/>
  <c r="I63" i="8"/>
  <c r="I62" i="8"/>
  <c r="I60" i="8"/>
  <c r="I59" i="8"/>
  <c r="I53" i="8"/>
  <c r="I51" i="8"/>
  <c r="I43" i="8"/>
  <c r="I42" i="8"/>
  <c r="I41" i="8"/>
  <c r="I40" i="8"/>
  <c r="I37" i="8"/>
  <c r="I36" i="8"/>
  <c r="I35" i="8"/>
  <c r="I34" i="8"/>
  <c r="I31" i="8"/>
  <c r="I30" i="8"/>
  <c r="I29" i="8" l="1"/>
  <c r="I50" i="8"/>
  <c r="I38" i="8"/>
  <c r="H31" i="8"/>
  <c r="H30" i="8"/>
  <c r="I26" i="8" l="1"/>
  <c r="I25" i="8"/>
  <c r="I22" i="8"/>
  <c r="I21" i="8"/>
  <c r="I14" i="8"/>
  <c r="I13" i="8"/>
  <c r="I12" i="8"/>
  <c r="I11" i="8"/>
  <c r="I10" i="8"/>
  <c r="I9" i="8"/>
  <c r="I8" i="8"/>
  <c r="H119" i="8"/>
  <c r="H118" i="8"/>
  <c r="H117" i="8"/>
  <c r="H123" i="8"/>
  <c r="H122" i="8"/>
  <c r="H121" i="8"/>
  <c r="H112" i="8"/>
  <c r="H111" i="8"/>
  <c r="H107" i="8"/>
  <c r="H106" i="8"/>
  <c r="H105" i="8"/>
  <c r="H104" i="8"/>
  <c r="H103" i="8"/>
  <c r="H100" i="8"/>
  <c r="H99" i="8"/>
  <c r="H98" i="8"/>
  <c r="H96" i="8"/>
  <c r="H95" i="8"/>
  <c r="H94" i="8"/>
  <c r="H91" i="8"/>
  <c r="H90" i="8"/>
  <c r="H89" i="8"/>
  <c r="H87" i="8"/>
  <c r="H83" i="8"/>
  <c r="H82" i="8"/>
  <c r="H81" i="8"/>
  <c r="H79" i="8"/>
  <c r="H78" i="8"/>
  <c r="H74" i="8"/>
  <c r="H73" i="8"/>
  <c r="H72" i="8"/>
  <c r="H71" i="8"/>
  <c r="H70" i="8"/>
  <c r="H67" i="8"/>
  <c r="H65" i="8"/>
  <c r="H64" i="8"/>
  <c r="H63" i="8"/>
  <c r="H62" i="8"/>
  <c r="H60" i="8"/>
  <c r="H59" i="8"/>
  <c r="H53" i="8"/>
  <c r="H51" i="8"/>
  <c r="H43" i="8"/>
  <c r="H42" i="8"/>
  <c r="H41" i="8"/>
  <c r="H40" i="8"/>
  <c r="H37" i="8"/>
  <c r="H36" i="8"/>
  <c r="H35" i="8"/>
  <c r="H34" i="8"/>
  <c r="H26" i="8"/>
  <c r="H25" i="8"/>
  <c r="H22" i="8"/>
  <c r="H21" i="8"/>
  <c r="H19" i="8"/>
  <c r="H14" i="8"/>
  <c r="H13" i="8"/>
  <c r="H12" i="8"/>
  <c r="H11" i="8"/>
  <c r="H10" i="8"/>
  <c r="H9" i="8"/>
  <c r="H8" i="8"/>
  <c r="I116" i="8"/>
  <c r="I33" i="8"/>
  <c r="I20" i="8" l="1"/>
  <c r="J123" i="8"/>
  <c r="J119" i="8"/>
  <c r="J118" i="8"/>
  <c r="J117" i="8"/>
  <c r="J112" i="8"/>
  <c r="J111" i="8"/>
  <c r="J107" i="8"/>
  <c r="J106" i="8"/>
  <c r="J105" i="8"/>
  <c r="J104" i="8"/>
  <c r="J103" i="8"/>
  <c r="J100" i="8"/>
  <c r="J99" i="8"/>
  <c r="J98" i="8"/>
  <c r="J96" i="8"/>
  <c r="J95" i="8"/>
  <c r="J94" i="8"/>
  <c r="J91" i="8"/>
  <c r="J90" i="8"/>
  <c r="J89" i="8"/>
  <c r="J87" i="8"/>
  <c r="J83" i="8"/>
  <c r="J82" i="8"/>
  <c r="J81" i="8"/>
  <c r="J79" i="8"/>
  <c r="J78" i="8"/>
  <c r="J74" i="8"/>
  <c r="J73" i="8"/>
  <c r="J72" i="8"/>
  <c r="J71" i="8"/>
  <c r="J70" i="8"/>
  <c r="J67" i="8"/>
  <c r="J65" i="8"/>
  <c r="J64" i="8"/>
  <c r="J63" i="8"/>
  <c r="J62" i="8"/>
  <c r="J60" i="8"/>
  <c r="J59" i="8"/>
  <c r="J53" i="8"/>
  <c r="J51" i="8"/>
  <c r="J43" i="8"/>
  <c r="J42" i="8"/>
  <c r="J41" i="8"/>
  <c r="J40" i="8"/>
  <c r="J37" i="8"/>
  <c r="J36" i="8"/>
  <c r="J35" i="8"/>
  <c r="J34" i="8"/>
  <c r="J31" i="8"/>
  <c r="J30" i="8"/>
  <c r="J26" i="8"/>
  <c r="J25" i="8"/>
  <c r="J22" i="8"/>
  <c r="J21" i="8"/>
  <c r="I19" i="8"/>
  <c r="I7" i="8" s="1"/>
  <c r="J14" i="8"/>
  <c r="J13" i="8"/>
  <c r="J12" i="8"/>
  <c r="J11" i="8"/>
  <c r="J10" i="8"/>
  <c r="J9" i="8"/>
  <c r="J8" i="8"/>
  <c r="J29" i="8" l="1"/>
  <c r="J50" i="8"/>
  <c r="J38" i="8"/>
  <c r="J20" i="8"/>
  <c r="I121" i="8"/>
  <c r="I122" i="8"/>
  <c r="J33" i="8"/>
  <c r="J116" i="8"/>
  <c r="J19" i="8"/>
  <c r="J7" i="8" s="1"/>
  <c r="J122" i="8"/>
  <c r="J121" i="8" l="1"/>
  <c r="J120" i="8" s="1"/>
  <c r="J124" i="8" s="1"/>
  <c r="I120" i="8"/>
  <c r="I124" i="8" s="1"/>
  <c r="H6" i="8"/>
  <c r="J6" i="8" s="1"/>
  <c r="J5" i="8" s="1"/>
  <c r="J126" i="8" s="1"/>
  <c r="I6" i="8"/>
  <c r="I5" i="8" s="1"/>
  <c r="I126" i="8" s="1"/>
  <c r="I127" i="8" l="1"/>
  <c r="J127" i="8"/>
</calcChain>
</file>

<file path=xl/sharedStrings.xml><?xml version="1.0" encoding="utf-8"?>
<sst xmlns="http://schemas.openxmlformats.org/spreadsheetml/2006/main" count="560" uniqueCount="354">
  <si>
    <t>DESCRIÇÃO DOS SERVIÇOS</t>
  </si>
  <si>
    <t>UND</t>
  </si>
  <si>
    <t>QUANT.</t>
  </si>
  <si>
    <t>1.1</t>
  </si>
  <si>
    <t>CÓDIGO</t>
  </si>
  <si>
    <t>M</t>
  </si>
  <si>
    <t>M³</t>
  </si>
  <si>
    <t>KG</t>
  </si>
  <si>
    <t>TER-API-005</t>
  </si>
  <si>
    <t>DRE-TUB-080</t>
  </si>
  <si>
    <t>DRE-TUB-075</t>
  </si>
  <si>
    <t>19.15.05</t>
  </si>
  <si>
    <t>19.15.03</t>
  </si>
  <si>
    <t>DRE-TAM-005</t>
  </si>
  <si>
    <t>REFERÊNCIA</t>
  </si>
  <si>
    <t>PREÇO UNIT. (R$)              SEM BDI</t>
  </si>
  <si>
    <t>DRE-TUB-085</t>
  </si>
  <si>
    <t>EST-CON-020</t>
  </si>
  <si>
    <t>FORNECIMENTO E LANÇAMENTO DE CONCRETO ESTRUTURAL VIRADO EM
OBRA FCK &gt;= 15 MPA, BRITA 1 E 2</t>
  </si>
  <si>
    <t>DRE-BOC-010</t>
  </si>
  <si>
    <t>DRE-BOC-015</t>
  </si>
  <si>
    <t>DRE-POÇ-035</t>
  </si>
  <si>
    <t>DRE-POÇ-010</t>
  </si>
  <si>
    <t>APILOAMENTO DO FUNDO DE VALAS COM SOQUETE</t>
  </si>
  <si>
    <t>COMPACTAÇÃO DE VALAS OU ÁREAS, MANUALMENTE A 95% DO PN, COM PLACA VIBRATÓRIA</t>
  </si>
  <si>
    <t>TER-COM-005</t>
  </si>
  <si>
    <t>BOCA DE LOBO SIMPLES (TIPO A), QUADRO, GRELHA E CANTONEIRA, INCLUSIVE ESCAVAÇÃO, REATERRO E BOTA-FORA</t>
  </si>
  <si>
    <t>BOCA DE LOBO SIMPLES (TIPO B), QUADRO, GRELHA E CANTONEIRA, INCLUSIVE ESCAVAÇÃO, REATERRO E BOTA-FORA</t>
  </si>
  <si>
    <t>BOCA DE LOBO DUPLA (TIPO B - CONCRETO), QUADRO, GRELHA E CANTONEIRA, INCLUSIVE ESCAVAÇÃO, REATERRO E BOTA-FORA</t>
  </si>
  <si>
    <t>DRE-BOC-005</t>
  </si>
  <si>
    <t>DRE-ALA-005</t>
  </si>
  <si>
    <t>ALA DE REDE TUBULAR DN 500, EXCLUSIVE BOTA FORA</t>
  </si>
  <si>
    <t>ALA DE REDE TUBULAR DN 600, EXCLUSIVE BOTA FORA</t>
  </si>
  <si>
    <t>ALA DE REDE TUBULAR DN 800, EXCLUSIVE BOTA FORA</t>
  </si>
  <si>
    <t>ALA DE REDE TUBULAR DN 1000, EXCLUSIVE BOTA FORA</t>
  </si>
  <si>
    <t>DRE-ALA-010</t>
  </si>
  <si>
    <t>DRE-ALA-020</t>
  </si>
  <si>
    <t>DRE-ALA-030</t>
  </si>
  <si>
    <t>ARM-AÇO-005</t>
  </si>
  <si>
    <t>CORTE, DOBRA E ARMAÇÃO DE AÇO CA-50 D &lt;= 12,5 MM</t>
  </si>
  <si>
    <t>ARGAMASSA DE CIMENTO E AREIA 1:3</t>
  </si>
  <si>
    <t>IIO-SAN-005</t>
  </si>
  <si>
    <t>BANHEIRO QUÍMICO 110 X 120 X 230 CM COM MANUTENÇÃO</t>
  </si>
  <si>
    <t>MÊS</t>
  </si>
  <si>
    <t>IIO-TAP-010</t>
  </si>
  <si>
    <t>TAPUME REMOVÍVEL DE COMPENSADO TIPO A, H = 2,20 M (PADRÃO DEOP-MG - COM REMOÇÃO)</t>
  </si>
  <si>
    <t>IIO-SIN-015</t>
  </si>
  <si>
    <t>CONE EM PVC H = 75 CM</t>
  </si>
  <si>
    <t>IIO-TAP-026</t>
  </si>
  <si>
    <t>TAPUME COM TELA DE POLIETILENO</t>
  </si>
  <si>
    <t>IIO-TAP-040</t>
  </si>
  <si>
    <t>REMANEJAMENTO DE TAPUME</t>
  </si>
  <si>
    <t>M2</t>
  </si>
  <si>
    <t>IIO-PLA-005</t>
  </si>
  <si>
    <t>FORNECIMENTO E COLOCAÇÃO DE PLACA DE OBRA EM CHAPA GALVANIZADA (3,00 X 1,50 M) - EM CHAPA GALVANIZADA 0,26 AFIXADAS COM REBITES 540 E PARAFUSOS 3/8, EM ESTRUTURA METÁLICA VIGA U 2" ENRIJECIDA COM METALON 20 X 20, SUPORTE EM EUCALIPTO AUTOCLAVADO PINTADAS NE FRENTE E NO VERSO COM FUNDO ANTICORROSIVO E TINTA AUTOMOTIVA, CONFORME MANUAL DE IDENTIDADE VISUAL DO GOVERNO DE MINAS</t>
  </si>
  <si>
    <t>IIO-CON-005</t>
  </si>
  <si>
    <t>MOBILIZAÇÃO E DESMOBILIZAÇÃO DE CONTAINER</t>
  </si>
  <si>
    <t>INSTALAÇÕES INICIAIS DA OBRA</t>
  </si>
  <si>
    <t>OBR-VIA-075</t>
  </si>
  <si>
    <t>ESCAVAÇÃO MANUAL DE SOLOS, EM VALAS, INCLUINDO REMOÇÃO PARA BOTA FORA DO LEITO ESTRADAL H &lt;= 1,50 M</t>
  </si>
  <si>
    <t>OBR-VIA-080</t>
  </si>
  <si>
    <t>ESCAVAÇÃO MANUAL DE SOLOS, EM VALAS, INCLUINDO REMOÇÃO PARA BOTA FORA DO LEITO ESTRADAL H = 1,50 M A 3,00 M</t>
  </si>
  <si>
    <t xml:space="preserve">DEMOLIÇÃO E RESTAURAÇÃO DE PAVIMENTOS </t>
  </si>
  <si>
    <t>OBR-VIA-206</t>
  </si>
  <si>
    <t>PARALELEPÍPEDO, RETIRADA E REASSENTAMENTO SOBRE COXIM DE AREIA</t>
  </si>
  <si>
    <t>OBR-VIA-205</t>
  </si>
  <si>
    <t>EXECUÇÃO DE PAVIMENTO EM CALÇAMENTO DE PARALELEPÍPEDO, INCLUINDO FORNECIMENTO DE TODOS OS MATERIAIS, COLCHÃO DE ASSENTAMENTO; EXCLUSIVE O TRANSPORTE DO PARALELEPÍPEDO</t>
  </si>
  <si>
    <t>OBR-VIA-208</t>
  </si>
  <si>
    <t>CALÇAMENTO EM BLOQUETE, RETIRADA E REASSENTAMENTO SOBRE COXIM DE AREIA</t>
  </si>
  <si>
    <t>OBR-VIA-215</t>
  </si>
  <si>
    <t>EXECUÇÃO DE CALÇAMENTO EM BLOQUETE - E = 8 CM - FCK = 35 MPA, INCLUINDO FORNECIMENTO E TRANSPORTE DE TODOS OS MATERIAIS, COLCHÃO DE ASSENTAMENTO E = 6 CM</t>
  </si>
  <si>
    <t>OBR-VIA-217</t>
  </si>
  <si>
    <t>PISO DE CONCRETO PRÉ-MOLDADO INTERTRAVADO E = 8 CM - FCK = 35 MPA, INCLUINDO FORNECIMENTO E TRANSPORTE DE TODOS OS MATERIAIS, COLCHÃO DE ASSENTAMENTO E = 6 CM</t>
  </si>
  <si>
    <t>TER-ECR-005</t>
  </si>
  <si>
    <t>ESCORAMENTO DE VALA TIPO CONTÍNUO EMPREGANDO PRANCHAS E LONGARINAS DE PEROBA</t>
  </si>
  <si>
    <t>ENR-PED-010</t>
  </si>
  <si>
    <t>ENROCAMENTO COM PEDRA DE MÃO ARRUMADA, INCLUSIVE FORNECIMENTO</t>
  </si>
  <si>
    <t>URB-DRE-005</t>
  </si>
  <si>
    <t>FORNECIMENTO E LANÇAMENTO DE BRITA EM DRENO E PÁTIO</t>
  </si>
  <si>
    <t>19.15.07</t>
  </si>
  <si>
    <t>19.08.01</t>
  </si>
  <si>
    <t>40.24.15</t>
  </si>
  <si>
    <t>19.22.04</t>
  </si>
  <si>
    <t>TRA-CAR-010</t>
  </si>
  <si>
    <t>CARGA DE MATERIAL DE QUALQUER NATUREZA SOBRE CAMINHÃO - MECÂNICA</t>
  </si>
  <si>
    <t>TRA-CAM-020</t>
  </si>
  <si>
    <t>TRANSPORTE DE MATERIAL DE QUALQUER NATUREZA EM CAMINHÃO DMT &gt; 5 KM (DENTRO DO PERÍMETRO URBANO)</t>
  </si>
  <si>
    <t>M3KM</t>
  </si>
  <si>
    <t>MOBILIZAÇÃO E DESMOBILIZAÇÃO DE OBRA - PARA OBRAS EXECUTADAS EM CENTROS URBANOS OU PRÓXIMOS DE CENTROS URBANOS</t>
  </si>
  <si>
    <t>MOB-DES-030</t>
  </si>
  <si>
    <t>OBRAS COM VALORES ACIMA DE 3.000.000,01</t>
  </si>
  <si>
    <t>%</t>
  </si>
  <si>
    <t>2.1</t>
  </si>
  <si>
    <t>2.2</t>
  </si>
  <si>
    <t>2.3</t>
  </si>
  <si>
    <t>2.4</t>
  </si>
  <si>
    <t>2.5</t>
  </si>
  <si>
    <t>2.6</t>
  </si>
  <si>
    <t>IIO-ARE-070</t>
  </si>
  <si>
    <t>ÁREA COBERTA EM TELHA FIBROCIMENTO PARA BANCAS - PADRÃO DEOP</t>
  </si>
  <si>
    <t>2.7</t>
  </si>
  <si>
    <t>ADMINISTRAÇÃO LOCAL</t>
  </si>
  <si>
    <t>3.1</t>
  </si>
  <si>
    <t>44.01.03</t>
  </si>
  <si>
    <t>ENGENHEIRO</t>
  </si>
  <si>
    <t>3.2</t>
  </si>
  <si>
    <t>44.01.07</t>
  </si>
  <si>
    <t>ENCARREGADO</t>
  </si>
  <si>
    <t>3.3</t>
  </si>
  <si>
    <t>3.4</t>
  </si>
  <si>
    <t>EQUIPE DE TOPOGRAFIA</t>
  </si>
  <si>
    <t>3.5</t>
  </si>
  <si>
    <t>45.01.01</t>
  </si>
  <si>
    <t>EQUIPAMENTOS</t>
  </si>
  <si>
    <t>4.1</t>
  </si>
  <si>
    <t>H</t>
  </si>
  <si>
    <t>4.2</t>
  </si>
  <si>
    <t>CAMINHÃO BASCULANTE 10 M3, TRUCADO CABINE SIMPLES, PESO BRUTO TOTAL 23.000 KG, CARGA ÚTIL MÁXIMA 15.935 KG, DISTÂNCIA ENTRE EIXOS 4,80 M, POTÊNCIA 230 CV INCLUSIVE CAÇAMBA METÁLICA</t>
  </si>
  <si>
    <t>2.8</t>
  </si>
  <si>
    <t>SINALIZAÇÃO E ISOLAMENTO</t>
  </si>
  <si>
    <t>5.1</t>
  </si>
  <si>
    <t>7.4</t>
  </si>
  <si>
    <t>5.2</t>
  </si>
  <si>
    <t>5.3</t>
  </si>
  <si>
    <t>5.4</t>
  </si>
  <si>
    <t>6.1</t>
  </si>
  <si>
    <t>8.1</t>
  </si>
  <si>
    <t>7.1</t>
  </si>
  <si>
    <t>6.2</t>
  </si>
  <si>
    <t>6.5</t>
  </si>
  <si>
    <t>6.3</t>
  </si>
  <si>
    <t>6.4</t>
  </si>
  <si>
    <t>6.6</t>
  </si>
  <si>
    <t xml:space="preserve">M     </t>
  </si>
  <si>
    <t xml:space="preserve">DRENAGEM PROFUNDA </t>
  </si>
  <si>
    <t>9.2</t>
  </si>
  <si>
    <t>7.2</t>
  </si>
  <si>
    <t>7.6</t>
  </si>
  <si>
    <t>7.5</t>
  </si>
  <si>
    <t>7.3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</si>
  <si>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</si>
  <si>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</si>
  <si>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</si>
  <si>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</si>
  <si>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</si>
  <si>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</si>
  <si>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</si>
  <si>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</si>
  <si>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</si>
  <si>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</si>
  <si>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</si>
  <si>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</si>
  <si>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</si>
  <si>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</si>
  <si>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</si>
  <si>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</si>
  <si>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</si>
  <si>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</si>
  <si>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</si>
  <si>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</si>
  <si>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</si>
  <si>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</si>
  <si>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</si>
  <si>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</si>
  <si>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</si>
  <si>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</si>
  <si>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</si>
  <si>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</si>
  <si>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</si>
  <si>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</si>
  <si>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</si>
  <si>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 xml:space="preserve">DRENAGEM SUPERFICIAL </t>
  </si>
  <si>
    <t xml:space="preserve">DRENO TIPO B, MANTA DRENANTE, BRITA 3, TUBO CONCRETO POROSO D = 15 CM, L = 50 CM, INCLUSIVE ESCAVAÇÃO E BOTA FORA  </t>
  </si>
  <si>
    <t>DRE-DRE-010</t>
  </si>
  <si>
    <t>M3</t>
  </si>
  <si>
    <t>PASSEIOS DE CONCRETO E = 6 CM, FCK = 10 MPA, JUNTA SECA</t>
  </si>
  <si>
    <t>URB-MFC-005</t>
  </si>
  <si>
    <t>URB-PAS-015</t>
  </si>
  <si>
    <t>URB-PAS-006</t>
  </si>
  <si>
    <t>8.3</t>
  </si>
  <si>
    <t>URBANIZAÇÃO</t>
  </si>
  <si>
    <t>9.1</t>
  </si>
  <si>
    <t>9.3</t>
  </si>
  <si>
    <t>VALOR TOTAL</t>
  </si>
  <si>
    <t>PREÇO UNITÁRIO  (R$) COM BDI 24,23%</t>
  </si>
  <si>
    <t>VALOR (R$)         SEM BDI</t>
  </si>
  <si>
    <t>VALOR (R$)         COM BDI 24,23%</t>
  </si>
  <si>
    <t>REATERRO MANUAL APILOADO COM SOQUETE</t>
  </si>
  <si>
    <t>FORMA PARA BERÇO EM TABUA, INCLUSIVE DESFORMA</t>
  </si>
  <si>
    <t>CAIXA DE PASSAGEM TIPO A - PADRAO SUDECAP - D=1000 MM</t>
  </si>
  <si>
    <t>CAIXA DE PASSAGEM TIPO A - PADRAO SUDECAP - D=800 MM</t>
  </si>
  <si>
    <t>CAIXA DE PASSAGEM TIPO A - PADRAO SUDECAP - D=600 MM</t>
  </si>
  <si>
    <t>ALTEAMENTO DE TAMPAO DE FOFO EM ATÉ 20 CM</t>
  </si>
  <si>
    <t>7.22</t>
  </si>
  <si>
    <t>UNID.</t>
  </si>
  <si>
    <t>RODRIGO TEIXEIRA DE OLIVEIRA</t>
  </si>
  <si>
    <t xml:space="preserve">GERENTE DE INFRAESTRUTURA </t>
  </si>
  <si>
    <t>CREA 5062990258</t>
  </si>
  <si>
    <t>DRE-POÇ-025</t>
  </si>
  <si>
    <t>ESCAVAÇÃO MECÂNICA DE VALAS EM MATERIAL DE 1ª E 2ª CATEGORIA (EXECUÇÃO, INCLUINDO REMOÇÃO PARA FORA DO LEITO ESTRADAL)</t>
  </si>
  <si>
    <t>RO-40215</t>
  </si>
  <si>
    <t>7.39</t>
  </si>
  <si>
    <t>DRE-TUB-090</t>
  </si>
  <si>
    <t>DRE-TUB-095</t>
  </si>
  <si>
    <t>7.40</t>
  </si>
  <si>
    <t>7.41</t>
  </si>
  <si>
    <t>LOCAÇÃO DE REDES DE ÁGUA E ESGOTO</t>
  </si>
  <si>
    <t>2.9</t>
  </si>
  <si>
    <t>2.10</t>
  </si>
  <si>
    <t>2.11</t>
  </si>
  <si>
    <t>CADASTRISTA DE REDES DE AGUA E ESGOTO COM ENCARGOS COMPLEMENTARES</t>
  </si>
  <si>
    <t>2.12</t>
  </si>
  <si>
    <t>DESMATAMENTO E LIMPEZA MECANIZADA DE TERRENO COM ARVORES ATE Ø 15CM, UTILIZANDO TRATOR DE ESTEIRAS</t>
  </si>
  <si>
    <t>44.01.05</t>
  </si>
  <si>
    <t>TÉCNIDO DE SEGURANÇA</t>
  </si>
  <si>
    <t>44.01.12</t>
  </si>
  <si>
    <t>SERVENTE</t>
  </si>
  <si>
    <t>3.6</t>
  </si>
  <si>
    <t>3.7</t>
  </si>
  <si>
    <t>PROJETISTA SENIOR</t>
  </si>
  <si>
    <t>3.8</t>
  </si>
  <si>
    <t>6.7</t>
  </si>
  <si>
    <t>6.8</t>
  </si>
  <si>
    <t>6.9</t>
  </si>
  <si>
    <t>6.10</t>
  </si>
  <si>
    <t>02.12.01</t>
  </si>
  <si>
    <t>CORTE MECAN. C/ SERRA CIRCULAR EM CONCRETO/ASFALTO</t>
  </si>
  <si>
    <t>6.11</t>
  </si>
  <si>
    <t>DEM-SAR-005</t>
  </si>
  <si>
    <t>DEMOLIÇÃO DE SARJETA OU SARJETÃO DE CONCRETO</t>
  </si>
  <si>
    <t>ESCORAMENTO DE VALA TIPO DESCONTÍNUO EMPREGANDO PRANCHAS E LONGARINAS DE PEROBA</t>
  </si>
  <si>
    <t>DRE-DRE-005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</si>
  <si>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</si>
  <si>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</si>
  <si>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</si>
  <si>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</si>
  <si>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</si>
  <si>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</si>
  <si>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</si>
  <si>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</si>
  <si>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</si>
  <si>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</si>
  <si>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</si>
  <si>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</si>
  <si>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</si>
  <si>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</si>
  <si>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</si>
  <si>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</si>
  <si>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</si>
  <si>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7.59</t>
  </si>
  <si>
    <t>TER-REA-010</t>
  </si>
  <si>
    <t>RETROESCAVADEIRA SOBRE RODAS COM CARREGADEIRA, TRAÇÃO 4X4, POTÊNCIA LÍ Q. 88 HP, CAÇAMBA CARREG. CAP. MÍN. 1 M3, CAÇAMBA RETRO CAP. 0,26 M3, PESO OPERACIONAL MÍN. 6.674 KG, PROFUNDIDADE ESCAVAÇÃO MÁX. 4,37 M - CHP DIURNO. AF_06/2014</t>
  </si>
  <si>
    <t>EXECUÇÃO E COMPACTAÇÃO DE BASE E OU SUB BASE COM BRITA GRADUADA SIMPLES - EXCLUSIVE CARGA E TRANSPORTE. AF_09/2017</t>
  </si>
  <si>
    <t>DEM-PIS-065</t>
  </si>
  <si>
    <t>DEMOLIÇÃO DE PAVIMENTO PARALELEPÍPEDO E/OU CONCRETO REJUNTADOS COM AREIA INCLUSIVE AFASTAMENTO E EMPILHAMENTO</t>
  </si>
  <si>
    <t>ESCAVAÇÃO MECANIZADA DE VALA COM PROFUNDIDADE MAIOR QUE 1,5 M ATÉ 3,0M (MÉDIA ENTRE MONTANTE E JUSANTE/UMA COMPOSIÇÃO POR TRECHO) COM RETROESCAVADEIRA (CAPACIDADE DA CAÇAMBA DA RETRO: 0,26 M3 / POTÊNCIA: 88 HP), LARGURA MENOR QUE 0,8 M, EM SOLO DE1A CATEGORIA, LOCAIS COM BAIXO NÍVEL DE INTERFERÊNCIA. AF_01/2015</t>
  </si>
  <si>
    <t>LOCAÇÃO TOPOGRÁFICA ACIMA DE 50 PONTOS</t>
  </si>
  <si>
    <t>LOC-TOP-015</t>
  </si>
  <si>
    <t>ESCAVAÇÃO MANUAL DE VALA COM PROFUNDIDADE MENOR OU IGUAL A 1,30 M. AF_03/2016</t>
  </si>
  <si>
    <t>REFORÇO DO SUB-LEITO (EXECUÇÃO, INCLUINDO ESCAVAÇÃO, CARGA, DESCARGA, HOMOGENIZAÇÃO, UMIDECIMENTO, ESPALHAMENTO E COMPACTAÇÃO DO MATERIAL</t>
  </si>
  <si>
    <t>OBR-VIA-135</t>
  </si>
  <si>
    <t>ESCAVAÇÃO MECANIZADA DE VALA COM PROF. ATÉ 1,5 M (MÉDIA ENTRE MONTANTE E JUSANTE/UMA COMPOSIÇÃO POR TRECHO), COM RETROESCAVADEIRA (0,26 M3/8 8 HP), LARG. DE 0,8 M A 1,5 M, EM SOLO DE 1A CATEGORIA, EM LOCAIS COM ALTO NÍVEL DE INTERFERÊNCIA. AF_01/2015</t>
  </si>
  <si>
    <t>ESCAVAÇÃO MECANIZADA DE VALA COM PROF. MAIOR QUE 1,5 M ATÉ 3,0 M (MÉDIA ENTRE MONTANTE E JUSANTE/UMA COMPOSIÇÃO POR TRECHO), COM RETROESCAVA DEIRA (0,26 M3/ POTÊNCIA:88 HP), LARGURA DE 0,8 M A 1,5 M, EM SOLO DE 1A CATEGORIA, EM LOCAIS COM ALTO NÍVEL DE INTERFERÊNCIA. AF_01/2015</t>
  </si>
  <si>
    <t>ESCAVAÇÃO MECANIZADA DE VALA COM PROF. DE 3,0 M ATÉ 4,5 M(MÉDIA ENTRE MONTANTE E JUSANTE/UMA COMPOSIÇÃO POR TRECHO), COM ESCAVADEIRA HIDRÁULICA (1,2 M3/155 HP), LARG. DE 1,5 M A 2,5 M, EM SOLO DE 1A CATEGORIA, EM LOCAIS COM ALTO NÍVEL DE INTERFERÊNCIA. AF_01/2015</t>
  </si>
  <si>
    <t>TER-ECR-010</t>
  </si>
  <si>
    <t>DRENO TIPO A, AREIA GROSSA, BRITA 2, TUBO CONCRETO POROSO D = 15 CM, L = 50 CM, INCLUSIVE ESCAVAÇÃO E BOTA FORA</t>
  </si>
  <si>
    <t xml:space="preserve"> LASTRO DE AREIA </t>
  </si>
  <si>
    <t xml:space="preserve">FUN-LAS-015 </t>
  </si>
  <si>
    <t>LASTRO DE BRITA 2 OU 3 APILOADO MANUALMENTE</t>
  </si>
  <si>
    <t>FUN-LAS-010</t>
  </si>
  <si>
    <t>CHAMINÉ DE POÇO DE VISITA TIPO "A", EM ALVENARIA COM DEGRAUS DE AÇO CA-50</t>
  </si>
  <si>
    <t xml:space="preserve"> DRE-CHA-005</t>
  </si>
  <si>
    <t>REATERRO COMPACTADO DE VALA COM EQUIPAMENTO PLACA VIBRATÓRIA</t>
  </si>
  <si>
    <t>REATERRO MECANIZADO DE VALA COM RETROESCAVADEIRA (CAPACIDADE DA CAÇAMBA DA RETRO: 0,26 M³/POTÊNCIA: 88 HP), LARGURA DE 0,8 A 1,5 M, PROFUNDIDADE ATÉ 1,5 M, COM SOLO (SEM SUBSTITUIÇÃO DE 1ª CATEGIRUA EM LOCAIS COM ALTO NÍVEL DE INTERFERÊNCIA. AF 04.2016</t>
  </si>
  <si>
    <t>REATERRO MECANIZADO DE VALA COM RETROESCAVADEIRA (CAPACIDADE DA CAÇAMBA DA RETRO: 0,26 M³ / POTÊNCIA: 88 HP), LARGURA ATÉ 0,8 M, PROFUNDIDADE DE 1,5 A 3,0 M, COM SOLO DE 1ª CATEGORIA EM LOCAIS COM ALTO NÍVEL DEINTERFERÊNCIA. AF_04/2016</t>
  </si>
  <si>
    <t>CHAPISCO COM ARGAMASSA, TRAÇO 1:3 (CIMENTO E AREIA), ESP. 5MM, APLICADO EM ALVENARIA COM PENEIRA, PREPARO MECÂNICO</t>
  </si>
  <si>
    <t>REV-CHA-010</t>
  </si>
  <si>
    <t>REBOCO COM ARGAMASSA, TRAÇO 1:2:8 (CIMENTO, CAL E AREIA), ESP. 20MM, APLICAÇÃO MANUAL, PREPARO MECÂNICO</t>
  </si>
  <si>
    <t>REBOCO COM ARGAMASSA, TRAÇO 1:2:9 (CIMENTO, CAL E AREIA), COM ADITIVO IMPERMEABILIZANTE, ESP. 20MM, APLICAÇÃO MANUAL, PREPARO MECÂNICO</t>
  </si>
  <si>
    <t xml:space="preserve"> REV-REB-015</t>
  </si>
  <si>
    <t>REV-REB-010</t>
  </si>
  <si>
    <t>SETOP - JAN/21</t>
  </si>
  <si>
    <t>ED-16348</t>
  </si>
  <si>
    <t>LOCAÇÃO DE CONTAINER COM ISOLAMENTO TÉRMICO, TIPO 1, 
PARA ESCRITÓRIO DE OBRA, COM MEDIDAS REFERENCIAIS DE (6) 
METROS COMPRIMENTO, (2,3) METROS LARGURA E (2,5) METROS 
ALTURA ÚTIL INTERNA, INCLUSIVE AR CONDICIONADO E LIGAÇÕES 
ELÉTRICAS INTERNAS, EXCLUSIVE MOBILIZAÇÃO/DESMOBILIZAÇÃO 
E LIGAÇÕES PROVISÓRIAS EXTERNAS</t>
  </si>
  <si>
    <t>ED-16354</t>
  </si>
  <si>
    <t>LOCAÇÃO DE CONTAINER COM ISOLAMENTO TÉRMICO, TIPO 7, 
PARA VESTIÁRIO DE OBRA COM QUATRO (4) CHUVEIROS, TRÊS (3) 
VASOS SANITÁRIOS, UM (1) MICTÓRIO E UM (1) LAVATÓRIO, COM 
MEDIDAS REFERENCIAIS DE (6) METROS COMPRIMENTO, (2,3) 
METROS LARGURA E (2,5) METROS ALTURA ÚTIL INTERNA, INCLUSIVE 
LIGAÇÕES ELÉTRICAS E HIDROSSANITÁRIAS INTERNAS, EXCLUSIVE 
MOBILIZAÇÃO/DESMOBILIZAÇÃO E LIGAÇÕES PROVISÓRIAS 
EXTERNAS</t>
  </si>
  <si>
    <t xml:space="preserve">ED-16351 </t>
  </si>
  <si>
    <t>LOCAÇÃO DE CONTAINER COM ISOLAMENTO TÉRMICO, TIPO 4, 
PARA REFEITÓRIO DE OBRA, COM MEDIDAS REFERENCIAIS DE (6) 
METROS COMPRIMENTO, (2,3) METROS LARGURA E (2,5) METROS 
ALTURA ÚTIL INTERNA, INCLUSIVE LIGAÇÕES ELÉTRICAS INTERNAS, 
EXCLUSIVE MOBILIZAÇÃO/DESMOBILIZAÇÃO E LIGAÇÕES 
PROVISÓRIAS EXTERNAS</t>
  </si>
  <si>
    <t>LOCAÇÃO DE CONTAINER COM ISOLAMENTO TÉRMICO, TIPO 3, 
PARA DEPÓSITO/FERRAMENTARIA DE OBRA, COM MEDIDAS 
REFERENCIAIS DE (6) METROS COMPRIMENTO, (2,3) METROS 
LARGURA E (2,5) METROS ALTURA ÚTIL INTERNA, INCLUSIVE 
LIGAÇÕES ELÉTRICAS INTERNAS, EXCLUSIVE 
MOBILIZAÇÃO/DESMOBILIZAÇÃO E LIGAÇÕES PROVISÓRIAS 
EXTERNAS</t>
  </si>
  <si>
    <t>ED-16350</t>
  </si>
  <si>
    <t>SUDECAP - FEV/21</t>
  </si>
  <si>
    <t>40.20.05</t>
  </si>
  <si>
    <t>PASSADIÇOS DE TABUA DE PINHO DE 3a. TIPO B (3 APROV.)</t>
  </si>
  <si>
    <t>PRE-DES-005</t>
  </si>
  <si>
    <t>43.01.03</t>
  </si>
  <si>
    <t>LOCACAO VEICULO POPULAR MOTOR 1.0 C/ AR E SEGURO SEM COMBUSTIVEL - AUTOMÓVEL DO ENGENHEIRO DA OBRA</t>
  </si>
  <si>
    <t>61.13.01</t>
  </si>
  <si>
    <t>4.3</t>
  </si>
  <si>
    <t>GUINDAUTO HIDRÁULICO, CAPACIDADE MÁXIMA DE CARGA 6.200 KG, MOMENTO MÁXIMO DE CARGA 11,7 TM, ALCANCE MÁXIMO HORIZONTAL 9,70 M, INCLUSIVE CAMINHÃO TOCO PBT 16.000KG, POTÊNCIA DE 189 CV -  CHP DIURNO. AF_06/2014</t>
  </si>
  <si>
    <t>INSTALAÇÃO DE SINALIZADOR NOTURNO LED</t>
  </si>
  <si>
    <t>DEMOLIÇÃO DE REVESTIMENTO ASFÁLTICO COM EQUIPAMENTO 
PNEUMÁTICO, INCLUSIVE AFASTAMENTO</t>
  </si>
  <si>
    <t>DEM-PIS-070</t>
  </si>
  <si>
    <t>CARGA, MANOBRA E DESCARGA DE ENTULHO EM CAMINHÃO BASCULANTE 10 M³ - CARGA COM ESCAVADEIRA HIDRÁULICA (CAÇAMBA DE 0,80 M³ / 111 HP) E DESCARGA LIVRE (UNIDADE: M3). AF_07/2020</t>
  </si>
  <si>
    <t>7.60</t>
  </si>
  <si>
    <t>FORNECIMENTO, ASSENTAMENTO E REJUNTAMENTO DE TUBO DE 
CONCRETO ARMADO PA1 D = 600 MM</t>
  </si>
  <si>
    <t>FORNECIMENTO, ASSENTAMENTO E REJUNTAMENTO DE TUBO DE 
CONCRETO ARMADO PA1 D = 800 MM</t>
  </si>
  <si>
    <t>FORNECIMENTO, ASSENTAMENTO E REJUNTAMENTO DE TUBO DE 
CONCRETO ARMADO PA1 D = 1000 MM</t>
  </si>
  <si>
    <t>FORNECIMENTO, ASSENTAMENTO E REJUNTAMENTO DE TUBO DE 
CONCRETO ARMADO PA1 D = 1200 MM</t>
  </si>
  <si>
    <t>FORNECIMENTO, ASSENTAMENTO E REJUNTAMENTO DE TUBO DE 
CONCRETO ARMADO PA1 D = 1500 MM</t>
  </si>
  <si>
    <t xml:space="preserve">DRE-POÇ-005 </t>
  </si>
  <si>
    <t>POÇO DE VISITA PARA REDE TUBULAR TIPO A DN 500, EXCLUSIVE 
ESCAVAÇÃO, REATERRO E BOTA FORA</t>
  </si>
  <si>
    <t>POÇO DE VISITA PARA REDE TUBULAR TIPO A DN 600, EXCLUSIVE 
ESCAVAÇÃO, REATERRO E BOTA FORA</t>
  </si>
  <si>
    <t>POÇO DE VISITA PARA REDE TUBULAR TIPO A DN 800, EXCLUSIVE 
ESCAVAÇÃO, REATERRO E BOTA FORA</t>
  </si>
  <si>
    <t>POÇO DE VISITA PARA REDE TUBULAR TIPO A DN 1000, EXCLUSIVE 
ESCAVAÇÃO, REATERRO E BOTA FORA</t>
  </si>
  <si>
    <t>DRE-POÇ-045</t>
  </si>
  <si>
    <t xml:space="preserve"> POÇO DE VISITA PARA REDE TUBULAR TIPO A DN 1200, EXCLUSIVE 
ESCAVAÇÃO, REATERRO E BOTA FORA</t>
  </si>
  <si>
    <t>DRE-POÇ-055</t>
  </si>
  <si>
    <t>POÇO DE VISITA PARA REDE TUBULAR TIPO A DN 1500, EXCLUSIVE 
ESCAVAÇÃO, REATERRO E BOTA FORA</t>
  </si>
  <si>
    <t>CAIXA DE PASSAGEM TIPO A - PADRAO SUDECAP - D=500 MM</t>
  </si>
  <si>
    <t>19.15.02</t>
  </si>
  <si>
    <t>19.15.09</t>
  </si>
  <si>
    <t>CAIXA DE PASSAGEM TIPO A - PADRAO SUDECAP - D=1200 MM</t>
  </si>
  <si>
    <t>CAIXA DE PASSAGEM TIPO A - PADRAO SUDECAP - D=1500 MM</t>
  </si>
  <si>
    <t>19.15.11</t>
  </si>
  <si>
    <t>DRE-ALA-040</t>
  </si>
  <si>
    <t>ALA DE REDE TUBULAR DN 1200, EXCLUSIVE BOTA FORA</t>
  </si>
  <si>
    <t>DRE-ALA-050</t>
  </si>
  <si>
    <t>ALA DE REDE TUBULAR DN 1500, EXCLUSIVE BOTA FORA</t>
  </si>
  <si>
    <t>SARJETA DE CONCRETO URBANO (SCU), TIPO 1, COM FCK 15 MPA, 
LARGURA DE 50CM COM INCLINAÇÃO DE 3%, ESP. 7CM, PADRÃO 
DEER-MG, EXCLUSIVE MEIO-FIO, INCLUSIVE ESCAVAÇÃO, 
APILAOMENTO E TRANSPORTE COM RETIRADA DO MATERIAL 
ESCAVADO (EM CAÇAMBA)</t>
  </si>
  <si>
    <t>ED-14762</t>
  </si>
  <si>
    <t xml:space="preserve"> TAMPÃO CIRCULAR EM FERRO FUNDIDO PARA POÇO DE VISITA, 
ARTICULADO COM DIÂMETRO DE 60CM, CLASSE 400, INCLUSIVE 
ASSENTAMENTO, EXCLUSIVE POÇO DE VISITA</t>
  </si>
  <si>
    <t>7.61</t>
  </si>
  <si>
    <t>7.62</t>
  </si>
  <si>
    <t>7.63</t>
  </si>
  <si>
    <t>7.64</t>
  </si>
  <si>
    <t>7.65</t>
  </si>
  <si>
    <t>8.2</t>
  </si>
  <si>
    <t>MOBILIZAÇÃO E DESMOBILIZAÇÃO</t>
  </si>
  <si>
    <t>SUB TOTAL</t>
  </si>
  <si>
    <t>Planilha Orçamentária</t>
  </si>
  <si>
    <t>GUIA DE MEIO-FIO, EM CONCRETO COM FCK 20MPA, PRÉ MOLDADA, MFC-01 PADRÃO DEER-MG, DIMENSÕES 
(12X16,7X35)CM, EXCLUSIVE SARJETA, INCLUSIVE ESCAVAÇÃO, 
APILOAMENTO E TRANSPORTE COM RETIRADA DO MATERIAL 
ESCAVADO (EM CAÇAMBA)</t>
  </si>
  <si>
    <t>LANÇAMENTO E ESPALHAMENTO DE SOLO OU MATERIAL DE 
DEMOLIÇÃO EM ÁREA DE PASSEIO EXCLUSIVE APILOAMENTO</t>
  </si>
  <si>
    <t>OBRA:  Contratação de empresa para manutenção de drenagem e redes de captação de águas pluviais, incluindo mão de obra e material no Município de Pouso Alegre/MG.</t>
  </si>
  <si>
    <t>Base de Preços: SETOP - JAN/21, SINAPI - MAR/21, SUDECAP - FEV/21 E SICRO MG - OUT/20</t>
  </si>
  <si>
    <t>SINAPI - MAR/21</t>
  </si>
  <si>
    <t>ESCAVAÇÃO MECANIZADA DE VALA COM PROFUNDIDADE ATÉ 1,5 M (MÉDIA ENTRE MONTANTE E JUSANTE/UMA COMPOSIÇÃO POR TRECHO) COM RETROESCAVADEIRA (CAPACIDADE DA CAÇAMBA DA RETRO: 0,26 M3 / POTÊNCIA: 88 HP), LARGURA DE 0,8 M A 1,5 M, EM SOLO DE 1A CATEGORIA, LOCAISCOM BAIXO NÍVEL DE INTERFERÊNCIA. AF_01/2015</t>
  </si>
  <si>
    <t xml:space="preserve"> ESCAVAÇÃO MECANIZADA DE VALA COM PROF. MAIOR QUE 4,5 M ATÉ 6,0 M(MÉDIA ENTRE MONTANTE E JUSANTE/UMA COMPOSIÇÃO POR TRECHO), COM ESCAVADEIRA HIDRÁULICA (1,2 M3/155 HP), LARG. DE 1,5 M A 2,5 M, EM SOLO DE 1A CATEGORIA, EM LOCAIS COM ALTO NÍVEL DE INTERFERÊNCIA. AF_02/2021</t>
  </si>
  <si>
    <t>Data: 30/04/2021</t>
  </si>
  <si>
    <t>DRE-TUB-060</t>
  </si>
  <si>
    <t>FORNECIMENTO, ASSENTAMENTO E REJUNTAMENTO DE TUBO DE
CONCRETO ARMADO PA1 D = 300 MM</t>
  </si>
  <si>
    <t>DRE-TUB-065</t>
  </si>
  <si>
    <t>FORNECIMENTO, ASSENTAMENTO E REJUNTAMENTO DE TUBO DE
CONCRETO ARMADO PA1 D = 400 MM</t>
  </si>
  <si>
    <t>DRE-TUB-070</t>
  </si>
  <si>
    <t>FORNECIMENTO, ASSENTAMENTO E REJUNTAMENTO DE TUBO DE
CONCRETO ARMADO PA1 D = 500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</si>
</sst>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CenturyGothic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ill="0" applyBorder="0" applyAlignment="0" applyProtection="0"/>
    <xf numFmtId="9" fontId="1" fillId="0" borderId="0" applyFill="0" applyBorder="0" applyAlignment="0" applyProtection="0"/>
  </cellStyleXfs>
  <cellXfs count="117">
    <xf numFmtId="0" fontId="0" fillId="0" borderId="0" xfId="0"/>
    <xf numFmtId="0" fontId="0" fillId="3" borderId="0" xfId="0" applyFill="1" applyBorder="1"/>
    <xf numFmtId="0" fontId="5" fillId="3" borderId="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wrapText="1"/>
    </xf>
    <xf numFmtId="2" fontId="2" fillId="3" borderId="0" xfId="1" applyNumberFormat="1" applyFont="1" applyFill="1" applyBorder="1" applyAlignment="1">
      <alignment horizontal="center" wrapText="1"/>
    </xf>
    <xf numFmtId="4" fontId="2" fillId="3" borderId="0" xfId="1" applyNumberFormat="1" applyFont="1" applyFill="1" applyBorder="1" applyAlignment="1">
      <alignment horizontal="center" wrapText="1"/>
    </xf>
    <xf numFmtId="0" fontId="1" fillId="3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/>
    <xf numFmtId="4" fontId="5" fillId="3" borderId="1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/>
    </xf>
    <xf numFmtId="4" fontId="11" fillId="4" borderId="1" xfId="0" applyNumberFormat="1" applyFont="1" applyFill="1" applyBorder="1" applyAlignment="1">
      <alignment horizontal="center" wrapText="1"/>
    </xf>
    <xf numFmtId="4" fontId="13" fillId="4" borderId="1" xfId="0" applyNumberFormat="1" applyFont="1" applyFill="1" applyBorder="1" applyAlignment="1">
      <alignment horizontal="center" wrapText="1"/>
    </xf>
    <xf numFmtId="4" fontId="12" fillId="4" borderId="1" xfId="0" applyNumberFormat="1" applyFont="1" applyFill="1" applyBorder="1" applyAlignment="1">
      <alignment horizontal="left" wrapText="1"/>
    </xf>
    <xf numFmtId="4" fontId="14" fillId="4" borderId="1" xfId="3" applyNumberFormat="1" applyFont="1" applyFill="1" applyBorder="1" applyAlignment="1">
      <alignment horizontal="center" wrapText="1"/>
    </xf>
    <xf numFmtId="4" fontId="14" fillId="4" borderId="1" xfId="0" applyNumberFormat="1" applyFont="1" applyFill="1" applyBorder="1" applyAlignment="1">
      <alignment horizontal="center" wrapText="1"/>
    </xf>
    <xf numFmtId="4" fontId="15" fillId="4" borderId="1" xfId="0" applyNumberFormat="1" applyFont="1" applyFill="1" applyBorder="1" applyAlignment="1">
      <alignment horizontal="center" wrapText="1"/>
    </xf>
    <xf numFmtId="4" fontId="12" fillId="4" borderId="1" xfId="1" applyNumberFormat="1" applyFont="1" applyFill="1" applyBorder="1" applyAlignment="1">
      <alignment horizontal="center" wrapText="1"/>
    </xf>
    <xf numFmtId="4" fontId="12" fillId="4" borderId="1" xfId="1" applyNumberFormat="1" applyFont="1" applyFill="1" applyBorder="1" applyAlignment="1">
      <alignment horizontal="left" wrapText="1"/>
    </xf>
    <xf numFmtId="4" fontId="12" fillId="4" borderId="1" xfId="0" applyNumberFormat="1" applyFont="1" applyFill="1" applyBorder="1" applyAlignment="1">
      <alignment horizontal="center"/>
    </xf>
    <xf numFmtId="4" fontId="11" fillId="4" borderId="1" xfId="3" applyNumberFormat="1" applyFont="1" applyFill="1" applyBorder="1" applyAlignment="1">
      <alignment horizontal="center" wrapText="1"/>
    </xf>
    <xf numFmtId="0" fontId="16" fillId="3" borderId="5" xfId="0" applyFont="1" applyFill="1" applyBorder="1" applyAlignment="1">
      <alignment horizontal="center" vertical="center"/>
    </xf>
    <xf numFmtId="0" fontId="0" fillId="3" borderId="7" xfId="0" applyFill="1" applyBorder="1"/>
    <xf numFmtId="4" fontId="17" fillId="3" borderId="8" xfId="0" applyNumberFormat="1" applyFont="1" applyFill="1" applyBorder="1" applyAlignment="1">
      <alignment horizontal="right"/>
    </xf>
    <xf numFmtId="0" fontId="16" fillId="3" borderId="11" xfId="0" applyFont="1" applyFill="1" applyBorder="1" applyAlignment="1">
      <alignment horizontal="center" vertical="center"/>
    </xf>
    <xf numFmtId="0" fontId="16" fillId="3" borderId="9" xfId="0" applyFont="1" applyFill="1" applyBorder="1" applyAlignment="1"/>
    <xf numFmtId="0" fontId="16" fillId="3" borderId="0" xfId="0" applyFont="1" applyFill="1" applyBorder="1" applyAlignment="1"/>
    <xf numFmtId="0" fontId="16" fillId="3" borderId="10" xfId="0" applyFont="1" applyFill="1" applyBorder="1" applyAlignment="1"/>
    <xf numFmtId="0" fontId="16" fillId="3" borderId="9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0" fillId="3" borderId="7" xfId="0" applyFill="1" applyBorder="1" applyAlignment="1">
      <alignment horizontal="center"/>
    </xf>
    <xf numFmtId="0" fontId="16" fillId="3" borderId="7" xfId="0" applyFont="1" applyFill="1" applyBorder="1" applyAlignment="1">
      <alignment horizontal="right"/>
    </xf>
    <xf numFmtId="4" fontId="17" fillId="3" borderId="7" xfId="0" applyNumberFormat="1" applyFont="1" applyFill="1" applyBorder="1" applyAlignment="1">
      <alignment horizontal="right"/>
    </xf>
    <xf numFmtId="0" fontId="7" fillId="3" borderId="4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 wrapText="1"/>
    </xf>
    <xf numFmtId="4" fontId="8" fillId="3" borderId="4" xfId="0" applyNumberFormat="1" applyFont="1" applyFill="1" applyBorder="1" applyAlignment="1">
      <alignment wrapText="1"/>
    </xf>
    <xf numFmtId="4" fontId="8" fillId="3" borderId="4" xfId="0" applyNumberFormat="1" applyFont="1" applyFill="1" applyBorder="1" applyAlignment="1">
      <alignment horizontal="center"/>
    </xf>
    <xf numFmtId="4" fontId="0" fillId="0" borderId="0" xfId="0" applyNumberFormat="1"/>
    <xf numFmtId="0" fontId="16" fillId="3" borderId="12" xfId="0" applyFont="1" applyFill="1" applyBorder="1" applyAlignment="1">
      <alignment horizontal="center" vertical="center"/>
    </xf>
    <xf numFmtId="4" fontId="12" fillId="4" borderId="4" xfId="1" applyNumberFormat="1" applyFont="1" applyFill="1" applyBorder="1" applyAlignment="1">
      <alignment horizontal="center" wrapText="1"/>
    </xf>
    <xf numFmtId="4" fontId="12" fillId="4" borderId="14" xfId="1" applyNumberFormat="1" applyFont="1" applyFill="1" applyBorder="1" applyAlignment="1">
      <alignment horizontal="center" wrapText="1"/>
    </xf>
    <xf numFmtId="49" fontId="6" fillId="2" borderId="15" xfId="1" applyNumberFormat="1" applyFont="1" applyFill="1" applyBorder="1" applyAlignment="1">
      <alignment horizontal="center" vertical="center" wrapText="1"/>
    </xf>
    <xf numFmtId="49" fontId="6" fillId="2" borderId="16" xfId="1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/>
    </xf>
    <xf numFmtId="49" fontId="6" fillId="2" borderId="18" xfId="1" applyNumberFormat="1" applyFont="1" applyFill="1" applyBorder="1" applyAlignment="1">
      <alignment horizontal="center" vertical="center" wrapText="1"/>
    </xf>
    <xf numFmtId="3" fontId="11" fillId="4" borderId="19" xfId="0" applyNumberFormat="1" applyFont="1" applyFill="1" applyBorder="1" applyAlignment="1">
      <alignment horizontal="center" wrapText="1"/>
    </xf>
    <xf numFmtId="4" fontId="13" fillId="4" borderId="20" xfId="0" applyNumberFormat="1" applyFont="1" applyFill="1" applyBorder="1" applyAlignment="1">
      <alignment horizontal="center" wrapText="1"/>
    </xf>
    <xf numFmtId="3" fontId="12" fillId="4" borderId="19" xfId="0" applyNumberFormat="1" applyFont="1" applyFill="1" applyBorder="1" applyAlignment="1">
      <alignment horizontal="center" wrapText="1"/>
    </xf>
    <xf numFmtId="4" fontId="12" fillId="4" borderId="20" xfId="0" applyNumberFormat="1" applyFont="1" applyFill="1" applyBorder="1" applyAlignment="1">
      <alignment horizontal="center"/>
    </xf>
    <xf numFmtId="4" fontId="8" fillId="3" borderId="20" xfId="0" applyNumberFormat="1" applyFont="1" applyFill="1" applyBorder="1" applyAlignment="1">
      <alignment horizontal="center" wrapText="1"/>
    </xf>
    <xf numFmtId="4" fontId="8" fillId="3" borderId="20" xfId="0" applyNumberFormat="1" applyFont="1" applyFill="1" applyBorder="1" applyAlignment="1">
      <alignment horizontal="center"/>
    </xf>
    <xf numFmtId="4" fontId="12" fillId="4" borderId="21" xfId="1" applyNumberFormat="1" applyFont="1" applyFill="1" applyBorder="1" applyAlignment="1">
      <alignment horizontal="center" wrapText="1"/>
    </xf>
    <xf numFmtId="4" fontId="12" fillId="4" borderId="22" xfId="1" applyNumberFormat="1" applyFont="1" applyFill="1" applyBorder="1" applyAlignment="1">
      <alignment horizontal="center" wrapText="1"/>
    </xf>
    <xf numFmtId="4" fontId="10" fillId="3" borderId="19" xfId="0" applyNumberFormat="1" applyFont="1" applyFill="1" applyBorder="1" applyAlignment="1">
      <alignment horizontal="center" wrapText="1"/>
    </xf>
    <xf numFmtId="4" fontId="5" fillId="3" borderId="1" xfId="1" applyNumberFormat="1" applyFont="1" applyFill="1" applyBorder="1" applyAlignment="1">
      <alignment horizontal="center" wrapText="1"/>
    </xf>
    <xf numFmtId="4" fontId="5" fillId="3" borderId="1" xfId="1" applyNumberFormat="1" applyFont="1" applyFill="1" applyBorder="1" applyAlignment="1">
      <alignment horizontal="left" wrapText="1"/>
    </xf>
    <xf numFmtId="4" fontId="5" fillId="3" borderId="20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wrapText="1"/>
    </xf>
    <xf numFmtId="4" fontId="5" fillId="3" borderId="1" xfId="3" applyNumberFormat="1" applyFont="1" applyFill="1" applyBorder="1" applyAlignment="1">
      <alignment horizontal="center" wrapText="1"/>
    </xf>
    <xf numFmtId="4" fontId="10" fillId="3" borderId="1" xfId="0" applyNumberFormat="1" applyFont="1" applyFill="1" applyBorder="1" applyAlignment="1">
      <alignment horizontal="center" wrapText="1"/>
    </xf>
    <xf numFmtId="4" fontId="10" fillId="3" borderId="1" xfId="3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center"/>
    </xf>
    <xf numFmtId="4" fontId="5" fillId="3" borderId="1" xfId="4" applyNumberFormat="1" applyFont="1" applyFill="1" applyBorder="1" applyAlignment="1">
      <alignment horizontal="center" wrapText="1"/>
    </xf>
    <xf numFmtId="4" fontId="5" fillId="3" borderId="19" xfId="0" applyNumberFormat="1" applyFont="1" applyFill="1" applyBorder="1" applyAlignment="1">
      <alignment horizontal="center" wrapText="1"/>
    </xf>
    <xf numFmtId="0" fontId="5" fillId="3" borderId="1" xfId="1" applyNumberFormat="1" applyFont="1" applyFill="1" applyBorder="1" applyAlignment="1">
      <alignment horizontal="center"/>
    </xf>
    <xf numFmtId="4" fontId="8" fillId="3" borderId="19" xfId="0" applyNumberFormat="1" applyFont="1" applyFill="1" applyBorder="1" applyAlignment="1">
      <alignment horizontal="center" wrapText="1"/>
    </xf>
    <xf numFmtId="4" fontId="8" fillId="3" borderId="1" xfId="0" applyNumberFormat="1" applyFont="1" applyFill="1" applyBorder="1" applyAlignment="1">
      <alignment wrapText="1"/>
    </xf>
    <xf numFmtId="4" fontId="8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wrapText="1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left" wrapText="1"/>
    </xf>
    <xf numFmtId="4" fontId="8" fillId="3" borderId="1" xfId="1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left" wrapText="1"/>
    </xf>
    <xf numFmtId="4" fontId="5" fillId="3" borderId="1" xfId="1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left" wrapText="1"/>
    </xf>
    <xf numFmtId="4" fontId="7" fillId="3" borderId="1" xfId="0" applyNumberFormat="1" applyFont="1" applyFill="1" applyBorder="1" applyAlignment="1"/>
    <xf numFmtId="4" fontId="8" fillId="3" borderId="1" xfId="0" applyNumberFormat="1" applyFont="1" applyFill="1" applyBorder="1" applyAlignment="1"/>
    <xf numFmtId="0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4" fontId="7" fillId="3" borderId="3" xfId="0" applyNumberFormat="1" applyFont="1" applyFill="1" applyBorder="1" applyAlignment="1">
      <alignment wrapText="1"/>
    </xf>
    <xf numFmtId="4" fontId="10" fillId="3" borderId="1" xfId="0" applyNumberFormat="1" applyFont="1" applyFill="1" applyBorder="1" applyAlignment="1">
      <alignment horizontal="left" wrapText="1"/>
    </xf>
    <xf numFmtId="4" fontId="10" fillId="3" borderId="1" xfId="4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/>
    <xf numFmtId="43" fontId="16" fillId="0" borderId="0" xfId="3" applyFont="1"/>
    <xf numFmtId="0" fontId="18" fillId="3" borderId="27" xfId="0" applyFont="1" applyFill="1" applyBorder="1" applyAlignment="1">
      <alignment horizontal="left" wrapText="1"/>
    </xf>
    <xf numFmtId="0" fontId="18" fillId="3" borderId="28" xfId="0" applyFont="1" applyFill="1" applyBorder="1" applyAlignment="1">
      <alignment horizontal="left" wrapText="1"/>
    </xf>
    <xf numFmtId="0" fontId="18" fillId="3" borderId="28" xfId="0" applyFont="1" applyFill="1" applyBorder="1" applyAlignment="1">
      <alignment horizontal="left"/>
    </xf>
    <xf numFmtId="0" fontId="18" fillId="3" borderId="29" xfId="0" applyFont="1" applyFill="1" applyBorder="1" applyAlignment="1">
      <alignment horizontal="left"/>
    </xf>
    <xf numFmtId="0" fontId="18" fillId="3" borderId="27" xfId="0" applyFont="1" applyFill="1" applyBorder="1" applyAlignment="1">
      <alignment horizontal="left"/>
    </xf>
    <xf numFmtId="0" fontId="18" fillId="3" borderId="30" xfId="0" applyFont="1" applyFill="1" applyBorder="1" applyAlignment="1">
      <alignment horizontal="left"/>
    </xf>
    <xf numFmtId="0" fontId="18" fillId="3" borderId="31" xfId="0" applyFont="1" applyFill="1" applyBorder="1" applyAlignment="1">
      <alignment horizontal="left"/>
    </xf>
    <xf numFmtId="0" fontId="16" fillId="3" borderId="12" xfId="0" applyFont="1" applyFill="1" applyBorder="1" applyAlignment="1">
      <alignment horizontal="center" vertical="center"/>
    </xf>
    <xf numFmtId="4" fontId="12" fillId="4" borderId="22" xfId="1" applyNumberFormat="1" applyFont="1" applyFill="1" applyBorder="1" applyAlignment="1">
      <alignment horizontal="center" wrapText="1"/>
    </xf>
    <xf numFmtId="4" fontId="12" fillId="4" borderId="26" xfId="1" applyNumberFormat="1" applyFont="1" applyFill="1" applyBorder="1" applyAlignment="1">
      <alignment horizontal="center" wrapText="1"/>
    </xf>
    <xf numFmtId="4" fontId="12" fillId="4" borderId="4" xfId="1" applyNumberFormat="1" applyFont="1" applyFill="1" applyBorder="1" applyAlignment="1">
      <alignment horizontal="center" wrapText="1"/>
    </xf>
    <xf numFmtId="4" fontId="12" fillId="4" borderId="25" xfId="1" applyNumberFormat="1" applyFont="1" applyFill="1" applyBorder="1" applyAlignment="1">
      <alignment horizontal="center" wrapText="1"/>
    </xf>
    <xf numFmtId="4" fontId="12" fillId="4" borderId="2" xfId="1" applyNumberFormat="1" applyFont="1" applyFill="1" applyBorder="1" applyAlignment="1">
      <alignment horizontal="center" wrapText="1"/>
    </xf>
    <xf numFmtId="4" fontId="12" fillId="4" borderId="3" xfId="1" applyNumberFormat="1" applyFont="1" applyFill="1" applyBorder="1" applyAlignment="1">
      <alignment horizontal="center" wrapText="1"/>
    </xf>
    <xf numFmtId="4" fontId="12" fillId="4" borderId="24" xfId="1" applyNumberFormat="1" applyFont="1" applyFill="1" applyBorder="1" applyAlignment="1">
      <alignment horizontal="center" wrapText="1"/>
    </xf>
    <xf numFmtId="4" fontId="12" fillId="4" borderId="23" xfId="1" applyNumberFormat="1" applyFont="1" applyFill="1" applyBorder="1" applyAlignment="1">
      <alignment horizontal="center" wrapText="1"/>
    </xf>
    <xf numFmtId="4" fontId="12" fillId="4" borderId="21" xfId="1" applyNumberFormat="1" applyFont="1" applyFill="1" applyBorder="1" applyAlignment="1">
      <alignment horizontal="center" wrapText="1"/>
    </xf>
    <xf numFmtId="4" fontId="12" fillId="4" borderId="14" xfId="1" applyNumberFormat="1" applyFont="1" applyFill="1" applyBorder="1" applyAlignment="1">
      <alignment horizontal="center" wrapText="1"/>
    </xf>
    <xf numFmtId="4" fontId="12" fillId="4" borderId="9" xfId="1" applyNumberFormat="1" applyFont="1" applyFill="1" applyBorder="1" applyAlignment="1">
      <alignment horizontal="center" wrapText="1"/>
    </xf>
    <xf numFmtId="4" fontId="12" fillId="4" borderId="0" xfId="1" applyNumberFormat="1" applyFont="1" applyFill="1" applyBorder="1" applyAlignment="1">
      <alignment horizontal="center" wrapText="1"/>
    </xf>
    <xf numFmtId="0" fontId="0" fillId="3" borderId="6" xfId="0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Porcentagem 2" xfId="6"/>
    <cellStyle name="Separador de milhares 2" xfId="2"/>
    <cellStyle name="Vírgula" xfId="3" builtinId="3"/>
    <cellStyle name="Vírgula 2" xfId="4"/>
    <cellStyle name="Vírgula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tabSelected="1" topLeftCell="A73" zoomScaleNormal="100" workbookViewId="0">
      <selection activeCell="D80" sqref="D80"/>
    </sheetView>
  </sheetViews>
  <sheetFormatPr defaultRowHeight="15"/>
  <cols>
    <col min="1" max="1" width="5.42578125" bestFit="1" customWidth="1"/>
    <col min="2" max="2" width="13.7109375" customWidth="1"/>
    <col min="3" max="3" width="15" style="8" bestFit="1" customWidth="1"/>
    <col min="4" max="4" width="55.7109375" customWidth="1"/>
    <col min="5" max="5" width="7" style="8" customWidth="1"/>
    <col min="6" max="6" width="10" style="8" customWidth="1"/>
    <col min="7" max="7" width="11.28515625" style="8" customWidth="1"/>
    <col min="8" max="8" width="12.140625" bestFit="1" customWidth="1"/>
    <col min="9" max="9" width="12.42578125" customWidth="1"/>
    <col min="10" max="10" width="12.5703125" customWidth="1"/>
    <col min="13" max="13" width="16.28515625" customWidth="1"/>
  </cols>
  <sheetData>
    <row r="1" spans="1:13" ht="40.5" customHeight="1">
      <c r="A1" s="94" t="s">
        <v>342</v>
      </c>
      <c r="B1" s="95"/>
      <c r="C1" s="95"/>
      <c r="D1" s="96"/>
      <c r="E1" s="96"/>
      <c r="F1" s="96"/>
      <c r="G1" s="96"/>
      <c r="H1" s="96"/>
      <c r="I1" s="96"/>
      <c r="J1" s="97"/>
      <c r="M1" s="93"/>
    </row>
    <row r="2" spans="1:13" ht="21.75" customHeight="1">
      <c r="A2" s="98" t="s">
        <v>343</v>
      </c>
      <c r="B2" s="96"/>
      <c r="C2" s="96"/>
      <c r="D2" s="96"/>
      <c r="E2" s="96"/>
      <c r="F2" s="96"/>
      <c r="G2" s="96"/>
      <c r="H2" s="96"/>
      <c r="I2" s="96"/>
      <c r="J2" s="97"/>
      <c r="M2" s="93"/>
    </row>
    <row r="3" spans="1:13" ht="21.75" customHeight="1" thickBot="1">
      <c r="A3" s="98" t="s">
        <v>339</v>
      </c>
      <c r="B3" s="96"/>
      <c r="C3" s="96"/>
      <c r="D3" s="96"/>
      <c r="E3" s="96"/>
      <c r="F3" s="96"/>
      <c r="G3" s="96"/>
      <c r="H3" s="99"/>
      <c r="I3" s="100" t="s">
        <v>347</v>
      </c>
      <c r="J3" s="97"/>
    </row>
    <row r="4" spans="1:13" ht="45.75" customHeight="1">
      <c r="A4" s="50"/>
      <c r="B4" s="51" t="s">
        <v>4</v>
      </c>
      <c r="C4" s="51" t="s">
        <v>14</v>
      </c>
      <c r="D4" s="51" t="s">
        <v>0</v>
      </c>
      <c r="E4" s="51" t="s">
        <v>1</v>
      </c>
      <c r="F4" s="51" t="s">
        <v>2</v>
      </c>
      <c r="G4" s="51" t="s">
        <v>15</v>
      </c>
      <c r="H4" s="51" t="s">
        <v>184</v>
      </c>
      <c r="I4" s="52" t="s">
        <v>185</v>
      </c>
      <c r="J4" s="53" t="s">
        <v>186</v>
      </c>
    </row>
    <row r="5" spans="1:13" ht="44.25" customHeight="1">
      <c r="A5" s="54">
        <v>1</v>
      </c>
      <c r="B5" s="17"/>
      <c r="C5" s="17"/>
      <c r="D5" s="19" t="s">
        <v>88</v>
      </c>
      <c r="E5" s="26"/>
      <c r="F5" s="17"/>
      <c r="G5" s="17"/>
      <c r="H5" s="18"/>
      <c r="I5" s="18">
        <f>SUM(I6)</f>
        <v>7962.5203200000005</v>
      </c>
      <c r="J5" s="55">
        <f>SUM(J6)</f>
        <v>9891.84</v>
      </c>
    </row>
    <row r="6" spans="1:13" ht="24.75" customHeight="1">
      <c r="A6" s="72" t="s">
        <v>3</v>
      </c>
      <c r="B6" s="15" t="s">
        <v>89</v>
      </c>
      <c r="C6" s="15" t="s">
        <v>281</v>
      </c>
      <c r="D6" s="92" t="s">
        <v>90</v>
      </c>
      <c r="E6" s="67" t="s">
        <v>91</v>
      </c>
      <c r="F6" s="88">
        <v>0.2</v>
      </c>
      <c r="G6" s="88">
        <f>3981260.16*0.002</f>
        <v>7962.5203200000005</v>
      </c>
      <c r="H6" s="88">
        <f>ROUND(G6*1.2423,2)</f>
        <v>9891.84</v>
      </c>
      <c r="I6" s="15">
        <f>G6</f>
        <v>7962.5203200000005</v>
      </c>
      <c r="J6" s="65">
        <f>H6</f>
        <v>9891.84</v>
      </c>
    </row>
    <row r="7" spans="1:13" ht="22.5" customHeight="1">
      <c r="A7" s="54">
        <v>2</v>
      </c>
      <c r="B7" s="17"/>
      <c r="C7" s="17"/>
      <c r="D7" s="19" t="s">
        <v>57</v>
      </c>
      <c r="E7" s="20"/>
      <c r="F7" s="21"/>
      <c r="G7" s="21"/>
      <c r="H7" s="22"/>
      <c r="I7" s="18">
        <f>SUM(I8:I19)</f>
        <v>122008.45999999999</v>
      </c>
      <c r="J7" s="55">
        <f>SUM(J8:J19)</f>
        <v>151564.76</v>
      </c>
    </row>
    <row r="8" spans="1:13" ht="84.75" customHeight="1">
      <c r="A8" s="62" t="s">
        <v>92</v>
      </c>
      <c r="B8" s="63" t="s">
        <v>53</v>
      </c>
      <c r="C8" s="15" t="s">
        <v>281</v>
      </c>
      <c r="D8" s="64" t="s">
        <v>54</v>
      </c>
      <c r="E8" s="63" t="s">
        <v>194</v>
      </c>
      <c r="F8" s="63">
        <v>6</v>
      </c>
      <c r="G8" s="63">
        <v>1121.47</v>
      </c>
      <c r="H8" s="43">
        <f t="shared" ref="H8:H19" si="0">ROUND(G8*1.2423,2)</f>
        <v>1393.2</v>
      </c>
      <c r="I8" s="15">
        <f>ROUND(G8*F8,2)</f>
        <v>6728.82</v>
      </c>
      <c r="J8" s="65">
        <f>ROUND(H8*F8,2)</f>
        <v>8359.2000000000007</v>
      </c>
    </row>
    <row r="9" spans="1:13" ht="38.25" customHeight="1">
      <c r="A9" s="62" t="s">
        <v>93</v>
      </c>
      <c r="B9" s="15" t="s">
        <v>55</v>
      </c>
      <c r="C9" s="15" t="s">
        <v>281</v>
      </c>
      <c r="D9" s="66" t="s">
        <v>56</v>
      </c>
      <c r="E9" s="67" t="s">
        <v>194</v>
      </c>
      <c r="F9" s="68">
        <f>4*12</f>
        <v>48</v>
      </c>
      <c r="G9" s="68">
        <v>680</v>
      </c>
      <c r="H9" s="43">
        <f t="shared" si="0"/>
        <v>844.76</v>
      </c>
      <c r="I9" s="15">
        <f t="shared" ref="I9:I19" si="1">ROUND(G9*F9,2)</f>
        <v>32640</v>
      </c>
      <c r="J9" s="58">
        <f>ROUND((F9*H9),2)</f>
        <v>40548.480000000003</v>
      </c>
    </row>
    <row r="10" spans="1:13" ht="38.25" customHeight="1">
      <c r="A10" s="62" t="s">
        <v>94</v>
      </c>
      <c r="B10" s="63" t="s">
        <v>41</v>
      </c>
      <c r="C10" s="15" t="s">
        <v>281</v>
      </c>
      <c r="D10" s="64" t="s">
        <v>42</v>
      </c>
      <c r="E10" s="63" t="s">
        <v>43</v>
      </c>
      <c r="F10" s="63">
        <v>24</v>
      </c>
      <c r="G10" s="63">
        <v>515</v>
      </c>
      <c r="H10" s="43">
        <f t="shared" si="0"/>
        <v>639.78</v>
      </c>
      <c r="I10" s="15">
        <f t="shared" si="1"/>
        <v>12360</v>
      </c>
      <c r="J10" s="65">
        <f>ROUND(H10*F10,2)</f>
        <v>15354.72</v>
      </c>
    </row>
    <row r="11" spans="1:13" ht="98.25" customHeight="1">
      <c r="A11" s="62" t="s">
        <v>95</v>
      </c>
      <c r="B11" s="15" t="s">
        <v>282</v>
      </c>
      <c r="C11" s="15" t="s">
        <v>281</v>
      </c>
      <c r="D11" s="66" t="s">
        <v>283</v>
      </c>
      <c r="E11" s="69" t="s">
        <v>43</v>
      </c>
      <c r="F11" s="68">
        <v>12</v>
      </c>
      <c r="G11" s="68">
        <v>622.57000000000005</v>
      </c>
      <c r="H11" s="43">
        <f t="shared" si="0"/>
        <v>773.42</v>
      </c>
      <c r="I11" s="15">
        <f t="shared" si="1"/>
        <v>7470.84</v>
      </c>
      <c r="J11" s="58">
        <f>ROUND((F11*H11),2)</f>
        <v>9281.0400000000009</v>
      </c>
    </row>
    <row r="12" spans="1:13" ht="98.25" customHeight="1">
      <c r="A12" s="62" t="s">
        <v>96</v>
      </c>
      <c r="B12" s="15" t="s">
        <v>284</v>
      </c>
      <c r="C12" s="15" t="s">
        <v>281</v>
      </c>
      <c r="D12" s="66" t="s">
        <v>285</v>
      </c>
      <c r="E12" s="69" t="s">
        <v>43</v>
      </c>
      <c r="F12" s="68">
        <v>12</v>
      </c>
      <c r="G12" s="68">
        <v>725.39</v>
      </c>
      <c r="H12" s="43">
        <f t="shared" si="0"/>
        <v>901.15</v>
      </c>
      <c r="I12" s="15">
        <f t="shared" si="1"/>
        <v>8704.68</v>
      </c>
      <c r="J12" s="58">
        <f>ROUND((F12*H12),2)</f>
        <v>10813.8</v>
      </c>
    </row>
    <row r="13" spans="1:13" ht="98.25" customHeight="1">
      <c r="A13" s="62" t="s">
        <v>97</v>
      </c>
      <c r="B13" s="15" t="s">
        <v>286</v>
      </c>
      <c r="C13" s="15" t="s">
        <v>281</v>
      </c>
      <c r="D13" s="66" t="s">
        <v>287</v>
      </c>
      <c r="E13" s="69" t="s">
        <v>43</v>
      </c>
      <c r="F13" s="68">
        <v>12</v>
      </c>
      <c r="G13" s="68">
        <v>555.91</v>
      </c>
      <c r="H13" s="43">
        <f t="shared" si="0"/>
        <v>690.61</v>
      </c>
      <c r="I13" s="15">
        <f t="shared" si="1"/>
        <v>6670.92</v>
      </c>
      <c r="J13" s="58">
        <f>ROUND((F13*H13),2)</f>
        <v>8287.32</v>
      </c>
    </row>
    <row r="14" spans="1:13" ht="98.25" customHeight="1">
      <c r="A14" s="62" t="s">
        <v>100</v>
      </c>
      <c r="B14" s="15" t="s">
        <v>289</v>
      </c>
      <c r="C14" s="15" t="s">
        <v>281</v>
      </c>
      <c r="D14" s="66" t="s">
        <v>288</v>
      </c>
      <c r="E14" s="69" t="s">
        <v>43</v>
      </c>
      <c r="F14" s="68">
        <v>12</v>
      </c>
      <c r="G14" s="68">
        <v>613.32000000000005</v>
      </c>
      <c r="H14" s="43">
        <f t="shared" si="0"/>
        <v>761.93</v>
      </c>
      <c r="I14" s="15">
        <f t="shared" si="1"/>
        <v>7359.84</v>
      </c>
      <c r="J14" s="58">
        <f>ROUND((F14*H14),2)</f>
        <v>9143.16</v>
      </c>
    </row>
    <row r="15" spans="1:13" ht="24" customHeight="1">
      <c r="A15" s="62" t="s">
        <v>118</v>
      </c>
      <c r="B15" s="70">
        <v>99063</v>
      </c>
      <c r="C15" s="15" t="s">
        <v>344</v>
      </c>
      <c r="D15" s="66" t="s">
        <v>206</v>
      </c>
      <c r="E15" s="69" t="s">
        <v>5</v>
      </c>
      <c r="F15" s="68">
        <v>2000</v>
      </c>
      <c r="G15" s="68">
        <v>4.76</v>
      </c>
      <c r="H15" s="43">
        <f t="shared" si="0"/>
        <v>5.91</v>
      </c>
      <c r="I15" s="15">
        <f t="shared" si="1"/>
        <v>9520</v>
      </c>
      <c r="J15" s="58">
        <f>ROUND((F15*H15),2)</f>
        <v>11820</v>
      </c>
    </row>
    <row r="16" spans="1:13" ht="24" customHeight="1">
      <c r="A16" s="62" t="s">
        <v>207</v>
      </c>
      <c r="B16" s="70">
        <v>97054</v>
      </c>
      <c r="C16" s="15" t="s">
        <v>344</v>
      </c>
      <c r="D16" s="66" t="s">
        <v>299</v>
      </c>
      <c r="E16" s="69" t="s">
        <v>194</v>
      </c>
      <c r="F16" s="68">
        <v>500</v>
      </c>
      <c r="G16" s="68">
        <v>29.18</v>
      </c>
      <c r="H16" s="43">
        <f t="shared" ref="H16:H18" si="2">ROUND(G16*1.2423,2)</f>
        <v>36.25</v>
      </c>
      <c r="I16" s="15">
        <f t="shared" ref="I16:I18" si="3">ROUND(G16*F16,2)</f>
        <v>14590</v>
      </c>
      <c r="J16" s="58">
        <f t="shared" ref="J16:J18" si="4">ROUND((F16*H16),2)</f>
        <v>18125</v>
      </c>
    </row>
    <row r="17" spans="1:10" ht="24" customHeight="1">
      <c r="A17" s="62" t="s">
        <v>208</v>
      </c>
      <c r="B17" s="15" t="s">
        <v>291</v>
      </c>
      <c r="C17" s="15" t="s">
        <v>290</v>
      </c>
      <c r="D17" s="66" t="s">
        <v>292</v>
      </c>
      <c r="E17" s="69" t="s">
        <v>52</v>
      </c>
      <c r="F17" s="68">
        <v>185</v>
      </c>
      <c r="G17" s="68">
        <v>57.6</v>
      </c>
      <c r="H17" s="43">
        <f t="shared" si="2"/>
        <v>71.56</v>
      </c>
      <c r="I17" s="15">
        <f t="shared" si="3"/>
        <v>10656</v>
      </c>
      <c r="J17" s="58">
        <f t="shared" si="4"/>
        <v>13238.6</v>
      </c>
    </row>
    <row r="18" spans="1:10" ht="24" customHeight="1">
      <c r="A18" s="62" t="s">
        <v>209</v>
      </c>
      <c r="B18" s="70" t="s">
        <v>293</v>
      </c>
      <c r="C18" s="15" t="s">
        <v>281</v>
      </c>
      <c r="D18" s="66" t="s">
        <v>212</v>
      </c>
      <c r="E18" s="69" t="s">
        <v>52</v>
      </c>
      <c r="F18" s="68">
        <v>2000</v>
      </c>
      <c r="G18" s="68">
        <v>0.33</v>
      </c>
      <c r="H18" s="43">
        <f t="shared" si="2"/>
        <v>0.41</v>
      </c>
      <c r="I18" s="15">
        <f t="shared" si="3"/>
        <v>660</v>
      </c>
      <c r="J18" s="58">
        <f t="shared" si="4"/>
        <v>820</v>
      </c>
    </row>
    <row r="19" spans="1:10" ht="24" customHeight="1">
      <c r="A19" s="62" t="s">
        <v>211</v>
      </c>
      <c r="B19" s="15" t="s">
        <v>98</v>
      </c>
      <c r="C19" s="15" t="s">
        <v>281</v>
      </c>
      <c r="D19" s="66" t="s">
        <v>99</v>
      </c>
      <c r="E19" s="69" t="s">
        <v>52</v>
      </c>
      <c r="F19" s="68">
        <v>48</v>
      </c>
      <c r="G19" s="68">
        <v>96.82</v>
      </c>
      <c r="H19" s="43">
        <f t="shared" si="0"/>
        <v>120.28</v>
      </c>
      <c r="I19" s="15">
        <f t="shared" si="1"/>
        <v>4647.3599999999997</v>
      </c>
      <c r="J19" s="58">
        <f>ROUND((F19*H19),2)</f>
        <v>5773.44</v>
      </c>
    </row>
    <row r="20" spans="1:10" ht="22.5" customHeight="1">
      <c r="A20" s="54">
        <v>3</v>
      </c>
      <c r="B20" s="17"/>
      <c r="C20" s="17"/>
      <c r="D20" s="19" t="s">
        <v>101</v>
      </c>
      <c r="E20" s="20"/>
      <c r="F20" s="21"/>
      <c r="G20" s="21"/>
      <c r="H20" s="22"/>
      <c r="I20" s="18">
        <f>SUM(I21:I28)</f>
        <v>485778.88</v>
      </c>
      <c r="J20" s="55">
        <f>SUM(J21:J28)</f>
        <v>603483.29999999993</v>
      </c>
    </row>
    <row r="21" spans="1:10" ht="46.5" customHeight="1">
      <c r="A21" s="62" t="s">
        <v>102</v>
      </c>
      <c r="B21" s="15" t="s">
        <v>103</v>
      </c>
      <c r="C21" s="15" t="s">
        <v>290</v>
      </c>
      <c r="D21" s="66" t="s">
        <v>104</v>
      </c>
      <c r="E21" s="67" t="s">
        <v>43</v>
      </c>
      <c r="F21" s="68">
        <v>12</v>
      </c>
      <c r="G21" s="68">
        <v>16183.92</v>
      </c>
      <c r="H21" s="43">
        <f t="shared" ref="H21:H112" si="5">ROUND(G21*1.2423,2)</f>
        <v>20105.28</v>
      </c>
      <c r="I21" s="15">
        <f t="shared" ref="I21:I117" si="6">ROUND(G21*F21,2)</f>
        <v>194207.04</v>
      </c>
      <c r="J21" s="58">
        <f t="shared" ref="J21:J28" si="7">ROUND((F21*H21),2)</f>
        <v>241263.35999999999</v>
      </c>
    </row>
    <row r="22" spans="1:10" ht="46.5" customHeight="1">
      <c r="A22" s="62" t="s">
        <v>105</v>
      </c>
      <c r="B22" s="15" t="s">
        <v>106</v>
      </c>
      <c r="C22" s="15" t="s">
        <v>290</v>
      </c>
      <c r="D22" s="66" t="s">
        <v>107</v>
      </c>
      <c r="E22" s="67" t="s">
        <v>43</v>
      </c>
      <c r="F22" s="68">
        <v>12</v>
      </c>
      <c r="G22" s="68">
        <v>6815.4</v>
      </c>
      <c r="H22" s="43">
        <f t="shared" si="5"/>
        <v>8466.77</v>
      </c>
      <c r="I22" s="15">
        <f t="shared" si="6"/>
        <v>81784.800000000003</v>
      </c>
      <c r="J22" s="58">
        <f t="shared" si="7"/>
        <v>101601.24</v>
      </c>
    </row>
    <row r="23" spans="1:10" ht="46.5" customHeight="1">
      <c r="A23" s="62" t="s">
        <v>108</v>
      </c>
      <c r="B23" s="15" t="s">
        <v>213</v>
      </c>
      <c r="C23" s="15" t="s">
        <v>290</v>
      </c>
      <c r="D23" s="66" t="s">
        <v>214</v>
      </c>
      <c r="E23" s="67" t="s">
        <v>43</v>
      </c>
      <c r="F23" s="68">
        <v>6</v>
      </c>
      <c r="G23" s="68">
        <v>5450.1</v>
      </c>
      <c r="H23" s="43">
        <f t="shared" si="5"/>
        <v>6770.66</v>
      </c>
      <c r="I23" s="15">
        <f t="shared" si="6"/>
        <v>32700.6</v>
      </c>
      <c r="J23" s="58">
        <f t="shared" si="7"/>
        <v>40623.96</v>
      </c>
    </row>
    <row r="24" spans="1:10" ht="46.5" customHeight="1">
      <c r="A24" s="62" t="s">
        <v>109</v>
      </c>
      <c r="B24" s="15" t="s">
        <v>215</v>
      </c>
      <c r="C24" s="15" t="s">
        <v>290</v>
      </c>
      <c r="D24" s="66" t="s">
        <v>216</v>
      </c>
      <c r="E24" s="67" t="s">
        <v>43</v>
      </c>
      <c r="F24" s="68">
        <v>12</v>
      </c>
      <c r="G24" s="68">
        <v>2643.65</v>
      </c>
      <c r="H24" s="43">
        <f t="shared" si="5"/>
        <v>3284.21</v>
      </c>
      <c r="I24" s="15">
        <f t="shared" ref="I24" si="8">ROUND(G24*F24,2)</f>
        <v>31723.8</v>
      </c>
      <c r="J24" s="58">
        <f t="shared" ref="J24" si="9">ROUND((F24*H24),2)</f>
        <v>39410.519999999997</v>
      </c>
    </row>
    <row r="25" spans="1:10" ht="46.5" customHeight="1">
      <c r="A25" s="62" t="s">
        <v>111</v>
      </c>
      <c r="B25" s="15" t="s">
        <v>294</v>
      </c>
      <c r="C25" s="15" t="s">
        <v>290</v>
      </c>
      <c r="D25" s="66" t="s">
        <v>110</v>
      </c>
      <c r="E25" s="67" t="s">
        <v>43</v>
      </c>
      <c r="F25" s="68">
        <v>6</v>
      </c>
      <c r="G25" s="68">
        <v>16915.939999999999</v>
      </c>
      <c r="H25" s="43">
        <f t="shared" si="5"/>
        <v>21014.67</v>
      </c>
      <c r="I25" s="15">
        <f t="shared" si="6"/>
        <v>101495.64</v>
      </c>
      <c r="J25" s="58">
        <f t="shared" si="7"/>
        <v>126088.02</v>
      </c>
    </row>
    <row r="26" spans="1:10" ht="46.5" customHeight="1">
      <c r="A26" s="62" t="s">
        <v>217</v>
      </c>
      <c r="B26" s="15" t="s">
        <v>112</v>
      </c>
      <c r="C26" s="15" t="s">
        <v>290</v>
      </c>
      <c r="D26" s="66" t="s">
        <v>295</v>
      </c>
      <c r="E26" s="67" t="s">
        <v>43</v>
      </c>
      <c r="F26" s="68">
        <v>12</v>
      </c>
      <c r="G26" s="68">
        <v>1611</v>
      </c>
      <c r="H26" s="43">
        <f t="shared" si="5"/>
        <v>2001.35</v>
      </c>
      <c r="I26" s="15">
        <f t="shared" si="6"/>
        <v>19332</v>
      </c>
      <c r="J26" s="58">
        <f t="shared" si="7"/>
        <v>24016.2</v>
      </c>
    </row>
    <row r="27" spans="1:10" ht="46.5" customHeight="1">
      <c r="A27" s="62" t="s">
        <v>218</v>
      </c>
      <c r="B27" s="42">
        <v>88258</v>
      </c>
      <c r="C27" s="15" t="s">
        <v>344</v>
      </c>
      <c r="D27" s="44" t="s">
        <v>210</v>
      </c>
      <c r="E27" s="45" t="s">
        <v>115</v>
      </c>
      <c r="F27" s="45">
        <v>500</v>
      </c>
      <c r="G27" s="45">
        <v>17.34</v>
      </c>
      <c r="H27" s="43">
        <f t="shared" si="5"/>
        <v>21.54</v>
      </c>
      <c r="I27" s="15">
        <f t="shared" si="6"/>
        <v>8670</v>
      </c>
      <c r="J27" s="58">
        <f t="shared" si="7"/>
        <v>10770</v>
      </c>
    </row>
    <row r="28" spans="1:10" ht="46.5" customHeight="1">
      <c r="A28" s="62" t="s">
        <v>220</v>
      </c>
      <c r="B28" s="42" t="s">
        <v>296</v>
      </c>
      <c r="C28" s="15" t="s">
        <v>290</v>
      </c>
      <c r="D28" s="44" t="s">
        <v>219</v>
      </c>
      <c r="E28" s="45" t="s">
        <v>115</v>
      </c>
      <c r="F28" s="45">
        <v>500</v>
      </c>
      <c r="G28" s="45">
        <v>31.73</v>
      </c>
      <c r="H28" s="43">
        <f t="shared" si="5"/>
        <v>39.42</v>
      </c>
      <c r="I28" s="15">
        <f t="shared" si="6"/>
        <v>15865</v>
      </c>
      <c r="J28" s="58">
        <f t="shared" si="7"/>
        <v>19710</v>
      </c>
    </row>
    <row r="29" spans="1:10" s="13" customFormat="1" ht="33.75" customHeight="1">
      <c r="A29" s="54">
        <v>4</v>
      </c>
      <c r="B29" s="17"/>
      <c r="C29" s="17"/>
      <c r="D29" s="19" t="s">
        <v>113</v>
      </c>
      <c r="E29" s="20"/>
      <c r="F29" s="21"/>
      <c r="G29" s="21"/>
      <c r="H29" s="22"/>
      <c r="I29" s="18">
        <f>SUM(I30:I32)</f>
        <v>92028</v>
      </c>
      <c r="J29" s="55">
        <f>SUM(J30:J32)</f>
        <v>114328</v>
      </c>
    </row>
    <row r="30" spans="1:10" s="13" customFormat="1" ht="59.25" customHeight="1">
      <c r="A30" s="62" t="s">
        <v>114</v>
      </c>
      <c r="B30" s="70">
        <v>5678</v>
      </c>
      <c r="C30" s="15" t="s">
        <v>344</v>
      </c>
      <c r="D30" s="66" t="s">
        <v>251</v>
      </c>
      <c r="E30" s="71" t="s">
        <v>115</v>
      </c>
      <c r="F30" s="63">
        <v>200</v>
      </c>
      <c r="G30" s="63">
        <v>109.69</v>
      </c>
      <c r="H30" s="43">
        <f t="shared" si="5"/>
        <v>136.27000000000001</v>
      </c>
      <c r="I30" s="15">
        <f t="shared" si="6"/>
        <v>21938</v>
      </c>
      <c r="J30" s="58">
        <f>ROUND((F30*H30),2)</f>
        <v>27254</v>
      </c>
    </row>
    <row r="31" spans="1:10" s="13" customFormat="1" ht="59.25" customHeight="1">
      <c r="A31" s="62" t="s">
        <v>116</v>
      </c>
      <c r="B31" s="70">
        <v>91386</v>
      </c>
      <c r="C31" s="15" t="s">
        <v>344</v>
      </c>
      <c r="D31" s="66" t="s">
        <v>117</v>
      </c>
      <c r="E31" s="71" t="s">
        <v>115</v>
      </c>
      <c r="F31" s="63">
        <v>200</v>
      </c>
      <c r="G31" s="63">
        <v>176.67</v>
      </c>
      <c r="H31" s="43">
        <f t="shared" si="5"/>
        <v>219.48</v>
      </c>
      <c r="I31" s="15">
        <f t="shared" si="6"/>
        <v>35334</v>
      </c>
      <c r="J31" s="58">
        <f>ROUND((F31*H31),2)</f>
        <v>43896</v>
      </c>
    </row>
    <row r="32" spans="1:10" ht="59.25" customHeight="1">
      <c r="A32" s="62" t="s">
        <v>297</v>
      </c>
      <c r="B32" s="70">
        <v>5928</v>
      </c>
      <c r="C32" s="15" t="s">
        <v>344</v>
      </c>
      <c r="D32" s="66" t="s">
        <v>298</v>
      </c>
      <c r="E32" s="71" t="s">
        <v>115</v>
      </c>
      <c r="F32" s="63">
        <v>200</v>
      </c>
      <c r="G32" s="63">
        <v>173.78</v>
      </c>
      <c r="H32" s="43">
        <f t="shared" si="5"/>
        <v>215.89</v>
      </c>
      <c r="I32" s="15">
        <f t="shared" si="6"/>
        <v>34756</v>
      </c>
      <c r="J32" s="58">
        <f>ROUND((F32*H32),2)</f>
        <v>43178</v>
      </c>
    </row>
    <row r="33" spans="1:10" ht="22.5" customHeight="1">
      <c r="A33" s="54">
        <v>5</v>
      </c>
      <c r="B33" s="17"/>
      <c r="C33" s="17"/>
      <c r="D33" s="19" t="s">
        <v>119</v>
      </c>
      <c r="E33" s="20"/>
      <c r="F33" s="21"/>
      <c r="G33" s="21"/>
      <c r="H33" s="22"/>
      <c r="I33" s="18">
        <f>SUM(I34:I37)</f>
        <v>79118</v>
      </c>
      <c r="J33" s="55">
        <f>SUM(J34:J37)</f>
        <v>98293</v>
      </c>
    </row>
    <row r="34" spans="1:10" ht="42.75" customHeight="1">
      <c r="A34" s="72" t="s">
        <v>120</v>
      </c>
      <c r="B34" s="63" t="s">
        <v>44</v>
      </c>
      <c r="C34" s="15" t="s">
        <v>281</v>
      </c>
      <c r="D34" s="64" t="s">
        <v>45</v>
      </c>
      <c r="E34" s="63" t="s">
        <v>5</v>
      </c>
      <c r="F34" s="63">
        <v>200</v>
      </c>
      <c r="G34" s="63">
        <v>173.05</v>
      </c>
      <c r="H34" s="43">
        <f t="shared" si="5"/>
        <v>214.98</v>
      </c>
      <c r="I34" s="15">
        <f t="shared" si="6"/>
        <v>34610</v>
      </c>
      <c r="J34" s="65">
        <f t="shared" ref="J34:J37" si="10">ROUND(H34*F34,2)</f>
        <v>42996</v>
      </c>
    </row>
    <row r="35" spans="1:10" ht="42.75" customHeight="1">
      <c r="A35" s="72" t="s">
        <v>122</v>
      </c>
      <c r="B35" s="63" t="s">
        <v>46</v>
      </c>
      <c r="C35" s="15" t="s">
        <v>281</v>
      </c>
      <c r="D35" s="64" t="s">
        <v>47</v>
      </c>
      <c r="E35" s="63" t="s">
        <v>5</v>
      </c>
      <c r="F35" s="63">
        <v>400</v>
      </c>
      <c r="G35" s="63">
        <v>36.57</v>
      </c>
      <c r="H35" s="43">
        <f t="shared" si="5"/>
        <v>45.43</v>
      </c>
      <c r="I35" s="15">
        <f t="shared" si="6"/>
        <v>14628</v>
      </c>
      <c r="J35" s="65">
        <f t="shared" si="10"/>
        <v>18172</v>
      </c>
    </row>
    <row r="36" spans="1:10" ht="42.75" customHeight="1">
      <c r="A36" s="72" t="s">
        <v>123</v>
      </c>
      <c r="B36" s="63" t="s">
        <v>48</v>
      </c>
      <c r="C36" s="15" t="s">
        <v>281</v>
      </c>
      <c r="D36" s="64" t="s">
        <v>49</v>
      </c>
      <c r="E36" s="63" t="s">
        <v>5</v>
      </c>
      <c r="F36" s="63">
        <v>1500</v>
      </c>
      <c r="G36" s="63">
        <v>12</v>
      </c>
      <c r="H36" s="43">
        <f t="shared" si="5"/>
        <v>14.91</v>
      </c>
      <c r="I36" s="15">
        <f t="shared" si="6"/>
        <v>18000</v>
      </c>
      <c r="J36" s="65">
        <f t="shared" si="10"/>
        <v>22365</v>
      </c>
    </row>
    <row r="37" spans="1:10" ht="42.75" customHeight="1">
      <c r="A37" s="72" t="s">
        <v>124</v>
      </c>
      <c r="B37" s="63" t="s">
        <v>50</v>
      </c>
      <c r="C37" s="15" t="s">
        <v>281</v>
      </c>
      <c r="D37" s="64" t="s">
        <v>51</v>
      </c>
      <c r="E37" s="63" t="s">
        <v>52</v>
      </c>
      <c r="F37" s="63">
        <v>1500</v>
      </c>
      <c r="G37" s="63">
        <v>7.92</v>
      </c>
      <c r="H37" s="43">
        <f t="shared" si="5"/>
        <v>9.84</v>
      </c>
      <c r="I37" s="15">
        <f t="shared" si="6"/>
        <v>11880</v>
      </c>
      <c r="J37" s="65">
        <f t="shared" si="10"/>
        <v>14760</v>
      </c>
    </row>
    <row r="38" spans="1:10" ht="22.5" customHeight="1">
      <c r="A38" s="56">
        <v>6</v>
      </c>
      <c r="B38" s="23"/>
      <c r="C38" s="25"/>
      <c r="D38" s="24" t="s">
        <v>62</v>
      </c>
      <c r="E38" s="23"/>
      <c r="F38" s="23"/>
      <c r="G38" s="23"/>
      <c r="H38" s="25"/>
      <c r="I38" s="25">
        <f>SUM(I39:I49)</f>
        <v>418562</v>
      </c>
      <c r="J38" s="57">
        <f>SUM(J39:J49)</f>
        <v>519965</v>
      </c>
    </row>
    <row r="39" spans="1:10" ht="33.75" customHeight="1">
      <c r="A39" s="62" t="s">
        <v>125</v>
      </c>
      <c r="B39" s="63" t="s">
        <v>253</v>
      </c>
      <c r="C39" s="15" t="s">
        <v>281</v>
      </c>
      <c r="D39" s="64" t="s">
        <v>254</v>
      </c>
      <c r="E39" s="63" t="s">
        <v>52</v>
      </c>
      <c r="F39" s="63">
        <v>2000</v>
      </c>
      <c r="G39" s="63">
        <v>12.53</v>
      </c>
      <c r="H39" s="43">
        <f t="shared" ref="H39" si="11">ROUND(G39*1.2423,2)</f>
        <v>15.57</v>
      </c>
      <c r="I39" s="15">
        <f t="shared" ref="I39" si="12">ROUND(G39*F39,2)</f>
        <v>25060</v>
      </c>
      <c r="J39" s="65">
        <f t="shared" ref="J39" si="13">ROUND(H39*F39,2)</f>
        <v>31140</v>
      </c>
    </row>
    <row r="40" spans="1:10" ht="33.75" customHeight="1">
      <c r="A40" s="62" t="s">
        <v>128</v>
      </c>
      <c r="B40" s="63" t="s">
        <v>63</v>
      </c>
      <c r="C40" s="15" t="s">
        <v>281</v>
      </c>
      <c r="D40" s="64" t="s">
        <v>64</v>
      </c>
      <c r="E40" s="63" t="s">
        <v>52</v>
      </c>
      <c r="F40" s="63">
        <v>500</v>
      </c>
      <c r="G40" s="63">
        <v>30.68</v>
      </c>
      <c r="H40" s="43">
        <f t="shared" si="5"/>
        <v>38.11</v>
      </c>
      <c r="I40" s="15">
        <f t="shared" si="6"/>
        <v>15340</v>
      </c>
      <c r="J40" s="65">
        <f t="shared" ref="J40:J43" si="14">ROUND(H40*F40,2)</f>
        <v>19055</v>
      </c>
    </row>
    <row r="41" spans="1:10" ht="42" customHeight="1">
      <c r="A41" s="62" t="s">
        <v>130</v>
      </c>
      <c r="B41" s="63" t="s">
        <v>65</v>
      </c>
      <c r="C41" s="15" t="s">
        <v>281</v>
      </c>
      <c r="D41" s="64" t="s">
        <v>66</v>
      </c>
      <c r="E41" s="63" t="s">
        <v>52</v>
      </c>
      <c r="F41" s="63">
        <v>500</v>
      </c>
      <c r="G41" s="63">
        <v>36.729999999999997</v>
      </c>
      <c r="H41" s="43">
        <f t="shared" si="5"/>
        <v>45.63</v>
      </c>
      <c r="I41" s="15">
        <f t="shared" si="6"/>
        <v>18365</v>
      </c>
      <c r="J41" s="65">
        <f t="shared" si="14"/>
        <v>22815</v>
      </c>
    </row>
    <row r="42" spans="1:10" ht="33.75" customHeight="1">
      <c r="A42" s="62" t="s">
        <v>131</v>
      </c>
      <c r="B42" s="63" t="s">
        <v>67</v>
      </c>
      <c r="C42" s="15" t="s">
        <v>281</v>
      </c>
      <c r="D42" s="64" t="s">
        <v>68</v>
      </c>
      <c r="E42" s="63" t="s">
        <v>52</v>
      </c>
      <c r="F42" s="63">
        <v>500</v>
      </c>
      <c r="G42" s="63">
        <v>27.04</v>
      </c>
      <c r="H42" s="43">
        <f t="shared" si="5"/>
        <v>33.590000000000003</v>
      </c>
      <c r="I42" s="15">
        <f t="shared" si="6"/>
        <v>13520</v>
      </c>
      <c r="J42" s="65">
        <f t="shared" si="14"/>
        <v>16795</v>
      </c>
    </row>
    <row r="43" spans="1:10" ht="40.5" customHeight="1">
      <c r="A43" s="62" t="s">
        <v>129</v>
      </c>
      <c r="B43" s="63" t="s">
        <v>69</v>
      </c>
      <c r="C43" s="15" t="s">
        <v>281</v>
      </c>
      <c r="D43" s="64" t="s">
        <v>70</v>
      </c>
      <c r="E43" s="63" t="s">
        <v>52</v>
      </c>
      <c r="F43" s="63">
        <v>500</v>
      </c>
      <c r="G43" s="63">
        <v>47.52</v>
      </c>
      <c r="H43" s="43">
        <f t="shared" si="5"/>
        <v>59.03</v>
      </c>
      <c r="I43" s="15">
        <f t="shared" si="6"/>
        <v>23760</v>
      </c>
      <c r="J43" s="65">
        <f t="shared" si="14"/>
        <v>29515</v>
      </c>
    </row>
    <row r="44" spans="1:10" ht="36.75" customHeight="1">
      <c r="A44" s="62" t="s">
        <v>132</v>
      </c>
      <c r="B44" s="63" t="s">
        <v>71</v>
      </c>
      <c r="C44" s="15" t="s">
        <v>281</v>
      </c>
      <c r="D44" s="64" t="s">
        <v>72</v>
      </c>
      <c r="E44" s="63" t="s">
        <v>52</v>
      </c>
      <c r="F44" s="63">
        <v>300</v>
      </c>
      <c r="G44" s="63">
        <v>62.2</v>
      </c>
      <c r="H44" s="43">
        <f t="shared" ref="H44:H49" si="15">ROUND(G44*1.2423,2)</f>
        <v>77.27</v>
      </c>
      <c r="I44" s="15">
        <f t="shared" ref="I44:I47" si="16">ROUND(G44*F44,2)</f>
        <v>18660</v>
      </c>
      <c r="J44" s="65">
        <f t="shared" ref="J44:J47" si="17">ROUND(H44*F44,2)</f>
        <v>23181</v>
      </c>
    </row>
    <row r="45" spans="1:10" ht="27" customHeight="1">
      <c r="A45" s="62" t="s">
        <v>221</v>
      </c>
      <c r="B45" s="63" t="s">
        <v>225</v>
      </c>
      <c r="C45" s="15" t="s">
        <v>290</v>
      </c>
      <c r="D45" s="64" t="s">
        <v>226</v>
      </c>
      <c r="E45" s="63" t="s">
        <v>5</v>
      </c>
      <c r="F45" s="63">
        <v>4200</v>
      </c>
      <c r="G45" s="63">
        <f>1.79</f>
        <v>1.79</v>
      </c>
      <c r="H45" s="43">
        <f t="shared" si="15"/>
        <v>2.2200000000000002</v>
      </c>
      <c r="I45" s="15">
        <f t="shared" si="16"/>
        <v>7518</v>
      </c>
      <c r="J45" s="65">
        <f t="shared" si="17"/>
        <v>9324</v>
      </c>
    </row>
    <row r="46" spans="1:10" ht="39.75" customHeight="1">
      <c r="A46" s="62" t="s">
        <v>222</v>
      </c>
      <c r="B46" s="63" t="s">
        <v>260</v>
      </c>
      <c r="C46" s="15" t="s">
        <v>281</v>
      </c>
      <c r="D46" s="64" t="s">
        <v>259</v>
      </c>
      <c r="E46" s="63" t="s">
        <v>174</v>
      </c>
      <c r="F46" s="63">
        <v>900</v>
      </c>
      <c r="G46" s="63">
        <v>10.45</v>
      </c>
      <c r="H46" s="43">
        <f t="shared" si="15"/>
        <v>12.98</v>
      </c>
      <c r="I46" s="15">
        <f t="shared" si="16"/>
        <v>9405</v>
      </c>
      <c r="J46" s="65">
        <f t="shared" si="17"/>
        <v>11682</v>
      </c>
    </row>
    <row r="47" spans="1:10" ht="39.75" customHeight="1">
      <c r="A47" s="62" t="s">
        <v>223</v>
      </c>
      <c r="B47" s="73">
        <v>96396</v>
      </c>
      <c r="C47" s="15" t="s">
        <v>344</v>
      </c>
      <c r="D47" s="64" t="s">
        <v>252</v>
      </c>
      <c r="E47" s="63" t="s">
        <v>174</v>
      </c>
      <c r="F47" s="63">
        <v>2000</v>
      </c>
      <c r="G47" s="63">
        <v>137.93</v>
      </c>
      <c r="H47" s="43">
        <f t="shared" si="15"/>
        <v>171.35</v>
      </c>
      <c r="I47" s="15">
        <f t="shared" si="16"/>
        <v>275860</v>
      </c>
      <c r="J47" s="65">
        <f t="shared" si="17"/>
        <v>342700</v>
      </c>
    </row>
    <row r="48" spans="1:10" ht="39.75" customHeight="1">
      <c r="A48" s="62" t="s">
        <v>224</v>
      </c>
      <c r="B48" s="73" t="s">
        <v>301</v>
      </c>
      <c r="C48" s="15" t="s">
        <v>281</v>
      </c>
      <c r="D48" s="64" t="s">
        <v>300</v>
      </c>
      <c r="E48" s="63" t="s">
        <v>52</v>
      </c>
      <c r="F48" s="63">
        <v>1000</v>
      </c>
      <c r="G48" s="63">
        <v>8.2100000000000009</v>
      </c>
      <c r="H48" s="43">
        <f t="shared" si="15"/>
        <v>10.199999999999999</v>
      </c>
      <c r="I48" s="15">
        <f t="shared" ref="I48:I49" si="18">ROUND(G48*F48,2)</f>
        <v>8210</v>
      </c>
      <c r="J48" s="65">
        <f t="shared" ref="J48:J49" si="19">ROUND(H48*F48,2)</f>
        <v>10200</v>
      </c>
    </row>
    <row r="49" spans="1:10" ht="48" customHeight="1">
      <c r="A49" s="62" t="s">
        <v>227</v>
      </c>
      <c r="B49" s="73" t="s">
        <v>228</v>
      </c>
      <c r="C49" s="15" t="s">
        <v>281</v>
      </c>
      <c r="D49" s="64" t="s">
        <v>229</v>
      </c>
      <c r="E49" s="63" t="s">
        <v>52</v>
      </c>
      <c r="F49" s="63">
        <v>200</v>
      </c>
      <c r="G49" s="63">
        <v>14.32</v>
      </c>
      <c r="H49" s="43">
        <f t="shared" si="15"/>
        <v>17.79</v>
      </c>
      <c r="I49" s="15">
        <f t="shared" si="18"/>
        <v>2864</v>
      </c>
      <c r="J49" s="65">
        <f t="shared" si="19"/>
        <v>3558</v>
      </c>
    </row>
    <row r="50" spans="1:10" ht="22.5" customHeight="1">
      <c r="A50" s="56">
        <v>7</v>
      </c>
      <c r="B50" s="23"/>
      <c r="C50" s="25"/>
      <c r="D50" s="24" t="s">
        <v>134</v>
      </c>
      <c r="E50" s="23"/>
      <c r="F50" s="23"/>
      <c r="G50" s="23"/>
      <c r="H50" s="25"/>
      <c r="I50" s="25">
        <f>SUM(I51:I115)</f>
        <v>2632714.9999999995</v>
      </c>
      <c r="J50" s="57">
        <f>SUM(J51:J115)</f>
        <v>3270726.1199999996</v>
      </c>
    </row>
    <row r="51" spans="1:10" s="14" customFormat="1" ht="33.75" customHeight="1">
      <c r="A51" s="74" t="s">
        <v>127</v>
      </c>
      <c r="B51" s="43" t="s">
        <v>257</v>
      </c>
      <c r="C51" s="15" t="s">
        <v>281</v>
      </c>
      <c r="D51" s="75" t="s">
        <v>256</v>
      </c>
      <c r="E51" s="76" t="s">
        <v>194</v>
      </c>
      <c r="F51" s="76">
        <v>300</v>
      </c>
      <c r="G51" s="76">
        <v>74</v>
      </c>
      <c r="H51" s="43">
        <f t="shared" si="5"/>
        <v>91.93</v>
      </c>
      <c r="I51" s="15">
        <f t="shared" si="6"/>
        <v>22200</v>
      </c>
      <c r="J51" s="59">
        <f t="shared" ref="J51:J86" si="20">ROUND(H51*F51,2)</f>
        <v>27579</v>
      </c>
    </row>
    <row r="52" spans="1:10" s="14" customFormat="1" ht="33.75" customHeight="1">
      <c r="A52" s="74" t="s">
        <v>136</v>
      </c>
      <c r="B52" s="73">
        <v>93358</v>
      </c>
      <c r="C52" s="15" t="s">
        <v>344</v>
      </c>
      <c r="D52" s="75" t="s">
        <v>258</v>
      </c>
      <c r="E52" s="76" t="s">
        <v>174</v>
      </c>
      <c r="F52" s="76">
        <v>600</v>
      </c>
      <c r="G52" s="76">
        <v>62.14</v>
      </c>
      <c r="H52" s="43">
        <f t="shared" si="5"/>
        <v>77.2</v>
      </c>
      <c r="I52" s="15">
        <f t="shared" si="6"/>
        <v>37284</v>
      </c>
      <c r="J52" s="59">
        <f t="shared" si="20"/>
        <v>46320</v>
      </c>
    </row>
    <row r="53" spans="1:10" ht="77.25" customHeight="1">
      <c r="A53" s="74" t="s">
        <v>139</v>
      </c>
      <c r="B53" s="73">
        <v>90106</v>
      </c>
      <c r="C53" s="15" t="s">
        <v>344</v>
      </c>
      <c r="D53" s="77" t="s">
        <v>345</v>
      </c>
      <c r="E53" s="78" t="s">
        <v>174</v>
      </c>
      <c r="F53" s="78">
        <v>1000</v>
      </c>
      <c r="G53" s="78">
        <v>5.58</v>
      </c>
      <c r="H53" s="43">
        <f t="shared" si="5"/>
        <v>6.93</v>
      </c>
      <c r="I53" s="15">
        <f t="shared" si="6"/>
        <v>5580</v>
      </c>
      <c r="J53" s="59">
        <f t="shared" si="20"/>
        <v>6930</v>
      </c>
    </row>
    <row r="54" spans="1:10" ht="75" customHeight="1">
      <c r="A54" s="74" t="s">
        <v>121</v>
      </c>
      <c r="B54" s="73">
        <v>90107</v>
      </c>
      <c r="C54" s="15" t="s">
        <v>344</v>
      </c>
      <c r="D54" s="79" t="s">
        <v>255</v>
      </c>
      <c r="E54" s="78" t="s">
        <v>174</v>
      </c>
      <c r="F54" s="78">
        <v>1000</v>
      </c>
      <c r="G54" s="78">
        <v>5.51</v>
      </c>
      <c r="H54" s="43">
        <f t="shared" ref="H54" si="21">ROUND(G54*1.2423,2)</f>
        <v>6.85</v>
      </c>
      <c r="I54" s="15">
        <f t="shared" ref="I54" si="22">ROUND(G54*F54,2)</f>
        <v>5510</v>
      </c>
      <c r="J54" s="59">
        <f t="shared" ref="J54" si="23">ROUND(H54*F54,2)</f>
        <v>6850</v>
      </c>
    </row>
    <row r="55" spans="1:10" ht="75" customHeight="1">
      <c r="A55" s="74" t="s">
        <v>138</v>
      </c>
      <c r="B55" s="73">
        <v>90100</v>
      </c>
      <c r="C55" s="15" t="s">
        <v>344</v>
      </c>
      <c r="D55" s="79" t="s">
        <v>261</v>
      </c>
      <c r="E55" s="78" t="s">
        <v>174</v>
      </c>
      <c r="F55" s="78">
        <v>1000</v>
      </c>
      <c r="G55" s="78">
        <v>10.119999999999999</v>
      </c>
      <c r="H55" s="43">
        <f t="shared" ref="H55:H58" si="24">ROUND(G55*1.2423,2)</f>
        <v>12.57</v>
      </c>
      <c r="I55" s="15">
        <f t="shared" ref="I55:I58" si="25">ROUND(G55*F55,2)</f>
        <v>10120</v>
      </c>
      <c r="J55" s="59">
        <f t="shared" ref="J55:J58" si="26">ROUND(H55*F55,2)</f>
        <v>12570</v>
      </c>
    </row>
    <row r="56" spans="1:10" ht="75" customHeight="1">
      <c r="A56" s="74" t="s">
        <v>137</v>
      </c>
      <c r="B56" s="73">
        <v>90102</v>
      </c>
      <c r="C56" s="15" t="s">
        <v>344</v>
      </c>
      <c r="D56" s="79" t="s">
        <v>262</v>
      </c>
      <c r="E56" s="78" t="s">
        <v>174</v>
      </c>
      <c r="F56" s="78">
        <v>1000</v>
      </c>
      <c r="G56" s="78">
        <v>9.09</v>
      </c>
      <c r="H56" s="43">
        <f t="shared" si="24"/>
        <v>11.29</v>
      </c>
      <c r="I56" s="15">
        <f t="shared" si="25"/>
        <v>9090</v>
      </c>
      <c r="J56" s="59">
        <f t="shared" si="26"/>
        <v>11290</v>
      </c>
    </row>
    <row r="57" spans="1:10" ht="75" customHeight="1">
      <c r="A57" s="74" t="s">
        <v>140</v>
      </c>
      <c r="B57" s="73">
        <v>90087</v>
      </c>
      <c r="C57" s="15" t="s">
        <v>344</v>
      </c>
      <c r="D57" s="79" t="s">
        <v>263</v>
      </c>
      <c r="E57" s="78" t="s">
        <v>174</v>
      </c>
      <c r="F57" s="78">
        <v>1000</v>
      </c>
      <c r="G57" s="78">
        <v>6.61</v>
      </c>
      <c r="H57" s="43">
        <f t="shared" si="24"/>
        <v>8.2100000000000009</v>
      </c>
      <c r="I57" s="15">
        <f t="shared" si="25"/>
        <v>6610</v>
      </c>
      <c r="J57" s="59">
        <f t="shared" si="26"/>
        <v>8210</v>
      </c>
    </row>
    <row r="58" spans="1:10" ht="75" customHeight="1">
      <c r="A58" s="74" t="s">
        <v>141</v>
      </c>
      <c r="B58" s="73">
        <v>90090</v>
      </c>
      <c r="C58" s="15" t="s">
        <v>344</v>
      </c>
      <c r="D58" s="79" t="s">
        <v>346</v>
      </c>
      <c r="E58" s="78" t="s">
        <v>174</v>
      </c>
      <c r="F58" s="78">
        <v>1000</v>
      </c>
      <c r="G58" s="78">
        <v>6.46</v>
      </c>
      <c r="H58" s="43">
        <f t="shared" si="24"/>
        <v>8.0299999999999994</v>
      </c>
      <c r="I58" s="15">
        <f t="shared" si="25"/>
        <v>6460</v>
      </c>
      <c r="J58" s="59">
        <f t="shared" si="26"/>
        <v>8030</v>
      </c>
    </row>
    <row r="59" spans="1:10" ht="33.75" customHeight="1">
      <c r="A59" s="74" t="s">
        <v>142</v>
      </c>
      <c r="B59" s="80" t="s">
        <v>58</v>
      </c>
      <c r="C59" s="15" t="s">
        <v>281</v>
      </c>
      <c r="D59" s="81" t="s">
        <v>59</v>
      </c>
      <c r="E59" s="76" t="s">
        <v>174</v>
      </c>
      <c r="F59" s="76">
        <v>390</v>
      </c>
      <c r="G59" s="76">
        <v>57.26</v>
      </c>
      <c r="H59" s="43">
        <f t="shared" si="5"/>
        <v>71.13</v>
      </c>
      <c r="I59" s="15">
        <f t="shared" si="6"/>
        <v>22331.4</v>
      </c>
      <c r="J59" s="59">
        <f t="shared" si="20"/>
        <v>27740.7</v>
      </c>
    </row>
    <row r="60" spans="1:10" ht="33.75" customHeight="1">
      <c r="A60" s="74" t="s">
        <v>143</v>
      </c>
      <c r="B60" s="80" t="s">
        <v>60</v>
      </c>
      <c r="C60" s="15" t="s">
        <v>281</v>
      </c>
      <c r="D60" s="81" t="s">
        <v>61</v>
      </c>
      <c r="E60" s="76" t="s">
        <v>174</v>
      </c>
      <c r="F60" s="76">
        <v>200</v>
      </c>
      <c r="G60" s="76">
        <v>72.31</v>
      </c>
      <c r="H60" s="43">
        <f t="shared" si="5"/>
        <v>89.83</v>
      </c>
      <c r="I60" s="15">
        <f t="shared" si="6"/>
        <v>14462</v>
      </c>
      <c r="J60" s="59">
        <f t="shared" si="20"/>
        <v>17966</v>
      </c>
    </row>
    <row r="61" spans="1:10" ht="33.75" customHeight="1">
      <c r="A61" s="74" t="s">
        <v>144</v>
      </c>
      <c r="B61" s="80" t="s">
        <v>200</v>
      </c>
      <c r="C61" s="15" t="s">
        <v>281</v>
      </c>
      <c r="D61" s="81" t="s">
        <v>199</v>
      </c>
      <c r="E61" s="76" t="s">
        <v>174</v>
      </c>
      <c r="F61" s="76">
        <v>2000</v>
      </c>
      <c r="G61" s="76">
        <v>7.25</v>
      </c>
      <c r="H61" s="43">
        <f t="shared" si="5"/>
        <v>9.01</v>
      </c>
      <c r="I61" s="15">
        <f t="shared" si="6"/>
        <v>14500</v>
      </c>
      <c r="J61" s="59">
        <f t="shared" si="20"/>
        <v>18020</v>
      </c>
    </row>
    <row r="62" spans="1:10" ht="33.75" customHeight="1">
      <c r="A62" s="74" t="s">
        <v>145</v>
      </c>
      <c r="B62" s="80" t="s">
        <v>83</v>
      </c>
      <c r="C62" s="15" t="s">
        <v>281</v>
      </c>
      <c r="D62" s="81" t="s">
        <v>84</v>
      </c>
      <c r="E62" s="76" t="s">
        <v>174</v>
      </c>
      <c r="F62" s="76">
        <v>4000</v>
      </c>
      <c r="G62" s="76">
        <v>1.41</v>
      </c>
      <c r="H62" s="43">
        <f t="shared" si="5"/>
        <v>1.75</v>
      </c>
      <c r="I62" s="15">
        <f t="shared" si="6"/>
        <v>5640</v>
      </c>
      <c r="J62" s="59">
        <f t="shared" si="20"/>
        <v>7000</v>
      </c>
    </row>
    <row r="63" spans="1:10" ht="33.75" customHeight="1">
      <c r="A63" s="74" t="s">
        <v>146</v>
      </c>
      <c r="B63" s="80" t="s">
        <v>85</v>
      </c>
      <c r="C63" s="15" t="s">
        <v>281</v>
      </c>
      <c r="D63" s="81" t="s">
        <v>86</v>
      </c>
      <c r="E63" s="76" t="s">
        <v>87</v>
      </c>
      <c r="F63" s="76">
        <f>4000*5</f>
        <v>20000</v>
      </c>
      <c r="G63" s="76">
        <v>3.2</v>
      </c>
      <c r="H63" s="43">
        <f t="shared" si="5"/>
        <v>3.98</v>
      </c>
      <c r="I63" s="15">
        <f t="shared" si="6"/>
        <v>64000</v>
      </c>
      <c r="J63" s="59">
        <f t="shared" si="20"/>
        <v>79600</v>
      </c>
    </row>
    <row r="64" spans="1:10" ht="33.75" customHeight="1">
      <c r="A64" s="74" t="s">
        <v>147</v>
      </c>
      <c r="B64" s="82" t="s">
        <v>8</v>
      </c>
      <c r="C64" s="15" t="s">
        <v>281</v>
      </c>
      <c r="D64" s="83" t="s">
        <v>23</v>
      </c>
      <c r="E64" s="15" t="s">
        <v>174</v>
      </c>
      <c r="F64" s="15">
        <v>2573</v>
      </c>
      <c r="G64" s="15">
        <v>18.059999999999999</v>
      </c>
      <c r="H64" s="43">
        <f t="shared" si="5"/>
        <v>22.44</v>
      </c>
      <c r="I64" s="15">
        <f t="shared" si="6"/>
        <v>46468.38</v>
      </c>
      <c r="J64" s="65">
        <f t="shared" si="20"/>
        <v>57738.12</v>
      </c>
    </row>
    <row r="65" spans="1:10" ht="33.75" customHeight="1">
      <c r="A65" s="74" t="s">
        <v>148</v>
      </c>
      <c r="B65" s="82" t="s">
        <v>73</v>
      </c>
      <c r="C65" s="15" t="s">
        <v>281</v>
      </c>
      <c r="D65" s="79" t="s">
        <v>74</v>
      </c>
      <c r="E65" s="78" t="s">
        <v>52</v>
      </c>
      <c r="F65" s="78">
        <v>1000</v>
      </c>
      <c r="G65" s="78">
        <v>65.41</v>
      </c>
      <c r="H65" s="43">
        <f t="shared" si="5"/>
        <v>81.260000000000005</v>
      </c>
      <c r="I65" s="15">
        <f t="shared" si="6"/>
        <v>65410</v>
      </c>
      <c r="J65" s="59">
        <f t="shared" si="20"/>
        <v>81260</v>
      </c>
    </row>
    <row r="66" spans="1:10" ht="33.75" customHeight="1">
      <c r="A66" s="74" t="s">
        <v>149</v>
      </c>
      <c r="B66" s="82" t="s">
        <v>264</v>
      </c>
      <c r="C66" s="15" t="s">
        <v>281</v>
      </c>
      <c r="D66" s="79" t="s">
        <v>230</v>
      </c>
      <c r="E66" s="78" t="s">
        <v>52</v>
      </c>
      <c r="F66" s="78">
        <v>1000</v>
      </c>
      <c r="G66" s="78">
        <v>41.08</v>
      </c>
      <c r="H66" s="43">
        <f t="shared" si="5"/>
        <v>51.03</v>
      </c>
      <c r="I66" s="15">
        <f t="shared" ref="I66" si="27">ROUND(G66*F66,2)</f>
        <v>41080</v>
      </c>
      <c r="J66" s="59">
        <f t="shared" ref="J66" si="28">ROUND(H66*F66,2)</f>
        <v>51030</v>
      </c>
    </row>
    <row r="67" spans="1:10" ht="30" customHeight="1">
      <c r="A67" s="74" t="s">
        <v>150</v>
      </c>
      <c r="B67" s="82" t="s">
        <v>75</v>
      </c>
      <c r="C67" s="15" t="s">
        <v>281</v>
      </c>
      <c r="D67" s="84" t="s">
        <v>76</v>
      </c>
      <c r="E67" s="78" t="s">
        <v>174</v>
      </c>
      <c r="F67" s="78">
        <v>500</v>
      </c>
      <c r="G67" s="78">
        <v>173.56</v>
      </c>
      <c r="H67" s="43">
        <f t="shared" si="5"/>
        <v>215.61</v>
      </c>
      <c r="I67" s="15">
        <f t="shared" si="6"/>
        <v>86780</v>
      </c>
      <c r="J67" s="59">
        <f t="shared" si="20"/>
        <v>107805</v>
      </c>
    </row>
    <row r="68" spans="1:10" ht="30" customHeight="1">
      <c r="A68" s="74" t="s">
        <v>151</v>
      </c>
      <c r="B68" s="82" t="s">
        <v>267</v>
      </c>
      <c r="C68" s="15" t="s">
        <v>281</v>
      </c>
      <c r="D68" s="84" t="s">
        <v>266</v>
      </c>
      <c r="E68" s="78" t="s">
        <v>174</v>
      </c>
      <c r="F68" s="78">
        <v>500</v>
      </c>
      <c r="G68" s="78">
        <v>118.08</v>
      </c>
      <c r="H68" s="43">
        <f t="shared" si="5"/>
        <v>146.69</v>
      </c>
      <c r="I68" s="15">
        <f t="shared" si="6"/>
        <v>59040</v>
      </c>
      <c r="J68" s="59">
        <f t="shared" si="20"/>
        <v>73345</v>
      </c>
    </row>
    <row r="69" spans="1:10" ht="30" customHeight="1">
      <c r="A69" s="74" t="s">
        <v>152</v>
      </c>
      <c r="B69" s="82" t="s">
        <v>269</v>
      </c>
      <c r="C69" s="15" t="s">
        <v>281</v>
      </c>
      <c r="D69" s="84" t="s">
        <v>268</v>
      </c>
      <c r="E69" s="78" t="s">
        <v>174</v>
      </c>
      <c r="F69" s="78">
        <v>500</v>
      </c>
      <c r="G69" s="78">
        <v>109.92</v>
      </c>
      <c r="H69" s="43">
        <f t="shared" si="5"/>
        <v>136.55000000000001</v>
      </c>
      <c r="I69" s="15">
        <f t="shared" si="6"/>
        <v>54960</v>
      </c>
      <c r="J69" s="59">
        <f t="shared" si="20"/>
        <v>68275</v>
      </c>
    </row>
    <row r="70" spans="1:10" ht="30" customHeight="1">
      <c r="A70" s="74" t="s">
        <v>153</v>
      </c>
      <c r="B70" s="82" t="s">
        <v>77</v>
      </c>
      <c r="C70" s="15" t="s">
        <v>281</v>
      </c>
      <c r="D70" s="84" t="s">
        <v>78</v>
      </c>
      <c r="E70" s="78" t="s">
        <v>6</v>
      </c>
      <c r="F70" s="78">
        <v>200</v>
      </c>
      <c r="G70" s="78">
        <v>111.62</v>
      </c>
      <c r="H70" s="43">
        <f t="shared" si="5"/>
        <v>138.66999999999999</v>
      </c>
      <c r="I70" s="15">
        <f t="shared" si="6"/>
        <v>22324</v>
      </c>
      <c r="J70" s="59">
        <f t="shared" si="20"/>
        <v>27734</v>
      </c>
    </row>
    <row r="71" spans="1:10" ht="38.25" customHeight="1">
      <c r="A71" s="74" t="s">
        <v>154</v>
      </c>
      <c r="B71" s="86">
        <v>100982</v>
      </c>
      <c r="C71" s="15" t="s">
        <v>344</v>
      </c>
      <c r="D71" s="75" t="s">
        <v>302</v>
      </c>
      <c r="E71" s="76" t="s">
        <v>174</v>
      </c>
      <c r="F71" s="76">
        <v>800</v>
      </c>
      <c r="G71" s="76">
        <v>5.94</v>
      </c>
      <c r="H71" s="43">
        <f t="shared" si="5"/>
        <v>7.38</v>
      </c>
      <c r="I71" s="15">
        <f t="shared" si="6"/>
        <v>4752</v>
      </c>
      <c r="J71" s="59">
        <f t="shared" si="20"/>
        <v>5904</v>
      </c>
    </row>
    <row r="72" spans="1:10" ht="33.75" customHeight="1">
      <c r="A72" s="74" t="s">
        <v>193</v>
      </c>
      <c r="B72" s="78" t="s">
        <v>80</v>
      </c>
      <c r="C72" s="15" t="s">
        <v>290</v>
      </c>
      <c r="D72" s="85" t="s">
        <v>188</v>
      </c>
      <c r="E72" s="76" t="s">
        <v>52</v>
      </c>
      <c r="F72" s="76">
        <v>50</v>
      </c>
      <c r="G72" s="76">
        <v>20.170000000000002</v>
      </c>
      <c r="H72" s="43">
        <f t="shared" si="5"/>
        <v>25.06</v>
      </c>
      <c r="I72" s="15">
        <f t="shared" si="6"/>
        <v>1008.5</v>
      </c>
      <c r="J72" s="59">
        <f t="shared" si="20"/>
        <v>1253</v>
      </c>
    </row>
    <row r="73" spans="1:10" ht="33.75" customHeight="1">
      <c r="A73" s="74" t="s">
        <v>155</v>
      </c>
      <c r="B73" s="78" t="s">
        <v>81</v>
      </c>
      <c r="C73" s="15" t="s">
        <v>290</v>
      </c>
      <c r="D73" s="85" t="s">
        <v>40</v>
      </c>
      <c r="E73" s="76" t="s">
        <v>174</v>
      </c>
      <c r="F73" s="76">
        <v>2.5</v>
      </c>
      <c r="G73" s="76">
        <v>406.32</v>
      </c>
      <c r="H73" s="43">
        <f t="shared" si="5"/>
        <v>504.77</v>
      </c>
      <c r="I73" s="15">
        <f t="shared" si="6"/>
        <v>1015.8</v>
      </c>
      <c r="J73" s="59">
        <f t="shared" si="20"/>
        <v>1261.93</v>
      </c>
    </row>
    <row r="74" spans="1:10" ht="33.75" customHeight="1">
      <c r="A74" s="74" t="s">
        <v>156</v>
      </c>
      <c r="B74" s="87" t="s">
        <v>17</v>
      </c>
      <c r="C74" s="15" t="s">
        <v>281</v>
      </c>
      <c r="D74" s="77" t="s">
        <v>18</v>
      </c>
      <c r="E74" s="78" t="s">
        <v>174</v>
      </c>
      <c r="F74" s="78">
        <v>35</v>
      </c>
      <c r="G74" s="78">
        <v>501.08</v>
      </c>
      <c r="H74" s="43">
        <f t="shared" si="5"/>
        <v>622.49</v>
      </c>
      <c r="I74" s="15">
        <f t="shared" si="6"/>
        <v>17537.8</v>
      </c>
      <c r="J74" s="59">
        <f t="shared" si="20"/>
        <v>21787.15</v>
      </c>
    </row>
    <row r="75" spans="1:10" ht="33.75" customHeight="1">
      <c r="A75" s="74" t="s">
        <v>157</v>
      </c>
      <c r="B75" s="87" t="s">
        <v>276</v>
      </c>
      <c r="C75" s="15" t="s">
        <v>281</v>
      </c>
      <c r="D75" s="77" t="s">
        <v>275</v>
      </c>
      <c r="E75" s="78" t="s">
        <v>52</v>
      </c>
      <c r="F75" s="78">
        <v>200</v>
      </c>
      <c r="G75" s="78">
        <v>10.029999999999999</v>
      </c>
      <c r="H75" s="43">
        <f t="shared" si="5"/>
        <v>12.46</v>
      </c>
      <c r="I75" s="15">
        <f t="shared" si="6"/>
        <v>2006</v>
      </c>
      <c r="J75" s="59">
        <f t="shared" si="20"/>
        <v>2492</v>
      </c>
    </row>
    <row r="76" spans="1:10" ht="33.75" customHeight="1">
      <c r="A76" s="74" t="s">
        <v>158</v>
      </c>
      <c r="B76" s="87" t="s">
        <v>279</v>
      </c>
      <c r="C76" s="15" t="s">
        <v>281</v>
      </c>
      <c r="D76" s="77" t="s">
        <v>277</v>
      </c>
      <c r="E76" s="78" t="s">
        <v>52</v>
      </c>
      <c r="F76" s="78">
        <v>200</v>
      </c>
      <c r="G76" s="78">
        <v>25.96</v>
      </c>
      <c r="H76" s="43">
        <f t="shared" si="5"/>
        <v>32.25</v>
      </c>
      <c r="I76" s="15">
        <f t="shared" si="6"/>
        <v>5192</v>
      </c>
      <c r="J76" s="59">
        <f t="shared" si="20"/>
        <v>6450</v>
      </c>
    </row>
    <row r="77" spans="1:10" ht="39" customHeight="1">
      <c r="A77" s="74" t="s">
        <v>159</v>
      </c>
      <c r="B77" s="87" t="s">
        <v>280</v>
      </c>
      <c r="C77" s="15" t="s">
        <v>281</v>
      </c>
      <c r="D77" s="77" t="s">
        <v>278</v>
      </c>
      <c r="E77" s="78" t="s">
        <v>52</v>
      </c>
      <c r="F77" s="78">
        <v>200</v>
      </c>
      <c r="G77" s="78">
        <v>31.46</v>
      </c>
      <c r="H77" s="43">
        <f t="shared" si="5"/>
        <v>39.08</v>
      </c>
      <c r="I77" s="15">
        <f t="shared" si="6"/>
        <v>6292</v>
      </c>
      <c r="J77" s="59">
        <f t="shared" si="20"/>
        <v>7816</v>
      </c>
    </row>
    <row r="78" spans="1:10" ht="38.25" customHeight="1">
      <c r="A78" s="74" t="s">
        <v>160</v>
      </c>
      <c r="B78" s="82" t="s">
        <v>348</v>
      </c>
      <c r="C78" s="15" t="s">
        <v>281</v>
      </c>
      <c r="D78" s="77" t="s">
        <v>349</v>
      </c>
      <c r="E78" s="78" t="s">
        <v>5</v>
      </c>
      <c r="F78" s="78">
        <v>2000</v>
      </c>
      <c r="G78" s="78">
        <v>52.51</v>
      </c>
      <c r="H78" s="43">
        <f t="shared" si="5"/>
        <v>65.23</v>
      </c>
      <c r="I78" s="15">
        <f t="shared" si="6"/>
        <v>105020</v>
      </c>
      <c r="J78" s="59">
        <f t="shared" si="20"/>
        <v>130460</v>
      </c>
    </row>
    <row r="79" spans="1:10" ht="38.25" customHeight="1">
      <c r="A79" s="74" t="s">
        <v>161</v>
      </c>
      <c r="B79" s="82" t="s">
        <v>350</v>
      </c>
      <c r="C79" s="15" t="s">
        <v>281</v>
      </c>
      <c r="D79" s="77" t="s">
        <v>351</v>
      </c>
      <c r="E79" s="78" t="s">
        <v>5</v>
      </c>
      <c r="F79" s="78">
        <v>2000</v>
      </c>
      <c r="G79" s="78">
        <v>79.260000000000005</v>
      </c>
      <c r="H79" s="43">
        <f t="shared" si="5"/>
        <v>98.46</v>
      </c>
      <c r="I79" s="15">
        <f t="shared" si="6"/>
        <v>158520</v>
      </c>
      <c r="J79" s="59">
        <f t="shared" si="20"/>
        <v>196920</v>
      </c>
    </row>
    <row r="80" spans="1:10" ht="38.25" customHeight="1">
      <c r="A80" s="74" t="s">
        <v>162</v>
      </c>
      <c r="B80" s="82" t="s">
        <v>352</v>
      </c>
      <c r="C80" s="15" t="s">
        <v>281</v>
      </c>
      <c r="D80" s="77" t="s">
        <v>353</v>
      </c>
      <c r="E80" s="78" t="s">
        <v>5</v>
      </c>
      <c r="F80" s="78">
        <v>80</v>
      </c>
      <c r="G80" s="78">
        <v>109.71</v>
      </c>
      <c r="H80" s="43">
        <f t="shared" si="5"/>
        <v>136.29</v>
      </c>
      <c r="I80" s="15">
        <f t="shared" si="6"/>
        <v>8776.7999999999993</v>
      </c>
      <c r="J80" s="59">
        <f t="shared" si="20"/>
        <v>10903.2</v>
      </c>
    </row>
    <row r="81" spans="1:10" ht="38.25" customHeight="1">
      <c r="A81" s="74" t="s">
        <v>163</v>
      </c>
      <c r="B81" s="82" t="s">
        <v>10</v>
      </c>
      <c r="C81" s="15" t="s">
        <v>281</v>
      </c>
      <c r="D81" s="77" t="s">
        <v>304</v>
      </c>
      <c r="E81" s="78" t="s">
        <v>5</v>
      </c>
      <c r="F81" s="78">
        <v>1800</v>
      </c>
      <c r="G81" s="78">
        <v>151</v>
      </c>
      <c r="H81" s="43">
        <f t="shared" si="5"/>
        <v>187.59</v>
      </c>
      <c r="I81" s="15">
        <f t="shared" si="6"/>
        <v>271800</v>
      </c>
      <c r="J81" s="59">
        <f t="shared" si="20"/>
        <v>337662</v>
      </c>
    </row>
    <row r="82" spans="1:10" ht="38.25" customHeight="1">
      <c r="A82" s="74" t="s">
        <v>164</v>
      </c>
      <c r="B82" s="82" t="s">
        <v>9</v>
      </c>
      <c r="C82" s="15" t="s">
        <v>281</v>
      </c>
      <c r="D82" s="77" t="s">
        <v>305</v>
      </c>
      <c r="E82" s="78" t="s">
        <v>5</v>
      </c>
      <c r="F82" s="78">
        <v>1800</v>
      </c>
      <c r="G82" s="78">
        <v>251.82</v>
      </c>
      <c r="H82" s="43">
        <f t="shared" si="5"/>
        <v>312.83999999999997</v>
      </c>
      <c r="I82" s="15">
        <f t="shared" si="6"/>
        <v>453276</v>
      </c>
      <c r="J82" s="59">
        <f t="shared" si="20"/>
        <v>563112</v>
      </c>
    </row>
    <row r="83" spans="1:10" ht="38.25" customHeight="1">
      <c r="A83" s="74" t="s">
        <v>165</v>
      </c>
      <c r="B83" s="87" t="s">
        <v>16</v>
      </c>
      <c r="C83" s="15" t="s">
        <v>281</v>
      </c>
      <c r="D83" s="77" t="s">
        <v>306</v>
      </c>
      <c r="E83" s="78" t="s">
        <v>5</v>
      </c>
      <c r="F83" s="78">
        <v>250</v>
      </c>
      <c r="G83" s="78">
        <v>357.84</v>
      </c>
      <c r="H83" s="43">
        <f t="shared" si="5"/>
        <v>444.54</v>
      </c>
      <c r="I83" s="15">
        <f t="shared" si="6"/>
        <v>89460</v>
      </c>
      <c r="J83" s="59">
        <f t="shared" si="20"/>
        <v>111135</v>
      </c>
    </row>
    <row r="84" spans="1:10" ht="38.25" customHeight="1">
      <c r="A84" s="74" t="s">
        <v>166</v>
      </c>
      <c r="B84" s="87" t="s">
        <v>202</v>
      </c>
      <c r="C84" s="15" t="s">
        <v>281</v>
      </c>
      <c r="D84" s="77" t="s">
        <v>307</v>
      </c>
      <c r="E84" s="78" t="s">
        <v>5</v>
      </c>
      <c r="F84" s="78">
        <v>150</v>
      </c>
      <c r="G84" s="78">
        <v>480.18</v>
      </c>
      <c r="H84" s="43">
        <f t="shared" si="5"/>
        <v>596.53</v>
      </c>
      <c r="I84" s="15">
        <f t="shared" si="6"/>
        <v>72027</v>
      </c>
      <c r="J84" s="59">
        <f t="shared" si="20"/>
        <v>89479.5</v>
      </c>
    </row>
    <row r="85" spans="1:10" ht="38.25" customHeight="1">
      <c r="A85" s="74" t="s">
        <v>167</v>
      </c>
      <c r="B85" s="87" t="s">
        <v>203</v>
      </c>
      <c r="C85" s="15" t="s">
        <v>281</v>
      </c>
      <c r="D85" s="77" t="s">
        <v>308</v>
      </c>
      <c r="E85" s="78" t="s">
        <v>5</v>
      </c>
      <c r="F85" s="78">
        <v>100</v>
      </c>
      <c r="G85" s="78">
        <v>728.96</v>
      </c>
      <c r="H85" s="43">
        <f t="shared" si="5"/>
        <v>905.59</v>
      </c>
      <c r="I85" s="15">
        <f t="shared" si="6"/>
        <v>72896</v>
      </c>
      <c r="J85" s="59">
        <f t="shared" si="20"/>
        <v>90559</v>
      </c>
    </row>
    <row r="86" spans="1:10" ht="38.25" customHeight="1">
      <c r="A86" s="74" t="s">
        <v>168</v>
      </c>
      <c r="B86" s="15" t="s">
        <v>231</v>
      </c>
      <c r="C86" s="15" t="s">
        <v>281</v>
      </c>
      <c r="D86" s="77" t="s">
        <v>265</v>
      </c>
      <c r="E86" s="78" t="s">
        <v>5</v>
      </c>
      <c r="F86" s="78">
        <v>50</v>
      </c>
      <c r="G86" s="78">
        <v>97.09</v>
      </c>
      <c r="H86" s="43">
        <f t="shared" si="5"/>
        <v>120.61</v>
      </c>
      <c r="I86" s="15">
        <f t="shared" si="6"/>
        <v>4854.5</v>
      </c>
      <c r="J86" s="59">
        <f t="shared" si="20"/>
        <v>6030.5</v>
      </c>
    </row>
    <row r="87" spans="1:10" ht="38.25" customHeight="1">
      <c r="A87" s="74" t="s">
        <v>169</v>
      </c>
      <c r="B87" s="15" t="s">
        <v>173</v>
      </c>
      <c r="C87" s="15" t="s">
        <v>281</v>
      </c>
      <c r="D87" s="83" t="s">
        <v>172</v>
      </c>
      <c r="E87" s="71" t="s">
        <v>133</v>
      </c>
      <c r="F87" s="88">
        <v>100</v>
      </c>
      <c r="G87" s="88">
        <v>118.62</v>
      </c>
      <c r="H87" s="43">
        <f t="shared" si="5"/>
        <v>147.36000000000001</v>
      </c>
      <c r="I87" s="15">
        <f t="shared" si="6"/>
        <v>11862</v>
      </c>
      <c r="J87" s="58">
        <f>ROUND((F87*H87),2)</f>
        <v>14736</v>
      </c>
    </row>
    <row r="88" spans="1:10" ht="38.25" customHeight="1">
      <c r="A88" s="74" t="s">
        <v>170</v>
      </c>
      <c r="B88" s="15" t="s">
        <v>309</v>
      </c>
      <c r="C88" s="15" t="s">
        <v>281</v>
      </c>
      <c r="D88" s="77" t="s">
        <v>310</v>
      </c>
      <c r="E88" s="78" t="s">
        <v>194</v>
      </c>
      <c r="F88" s="78">
        <v>4</v>
      </c>
      <c r="G88" s="88">
        <v>1490.01</v>
      </c>
      <c r="H88" s="43">
        <f t="shared" si="5"/>
        <v>1851.04</v>
      </c>
      <c r="I88" s="15">
        <f t="shared" si="6"/>
        <v>5960.04</v>
      </c>
      <c r="J88" s="58">
        <f>ROUND((F88*H88),2)</f>
        <v>7404.16</v>
      </c>
    </row>
    <row r="89" spans="1:10" ht="38.25" customHeight="1">
      <c r="A89" s="74" t="s">
        <v>201</v>
      </c>
      <c r="B89" s="87" t="s">
        <v>22</v>
      </c>
      <c r="C89" s="15" t="s">
        <v>281</v>
      </c>
      <c r="D89" s="77" t="s">
        <v>311</v>
      </c>
      <c r="E89" s="78" t="s">
        <v>194</v>
      </c>
      <c r="F89" s="78">
        <v>20</v>
      </c>
      <c r="G89" s="78">
        <v>1564.23</v>
      </c>
      <c r="H89" s="43">
        <f t="shared" si="5"/>
        <v>1943.24</v>
      </c>
      <c r="I89" s="15">
        <f t="shared" si="6"/>
        <v>31284.6</v>
      </c>
      <c r="J89" s="59">
        <f t="shared" ref="J89:J112" si="29">ROUND(H89*F89,2)</f>
        <v>38864.800000000003</v>
      </c>
    </row>
    <row r="90" spans="1:10" ht="38.25" customHeight="1">
      <c r="A90" s="74" t="s">
        <v>204</v>
      </c>
      <c r="B90" s="87" t="s">
        <v>198</v>
      </c>
      <c r="C90" s="15" t="s">
        <v>281</v>
      </c>
      <c r="D90" s="77" t="s">
        <v>312</v>
      </c>
      <c r="E90" s="78" t="s">
        <v>194</v>
      </c>
      <c r="F90" s="78">
        <v>20</v>
      </c>
      <c r="G90" s="78">
        <v>1828.82</v>
      </c>
      <c r="H90" s="43">
        <f t="shared" si="5"/>
        <v>2271.94</v>
      </c>
      <c r="I90" s="15">
        <f t="shared" si="6"/>
        <v>36576.400000000001</v>
      </c>
      <c r="J90" s="59">
        <f t="shared" si="29"/>
        <v>45438.8</v>
      </c>
    </row>
    <row r="91" spans="1:10" ht="38.25" customHeight="1">
      <c r="A91" s="74" t="s">
        <v>205</v>
      </c>
      <c r="B91" s="87" t="s">
        <v>21</v>
      </c>
      <c r="C91" s="15" t="s">
        <v>281</v>
      </c>
      <c r="D91" s="77" t="s">
        <v>313</v>
      </c>
      <c r="E91" s="78" t="s">
        <v>194</v>
      </c>
      <c r="F91" s="76">
        <v>20</v>
      </c>
      <c r="G91" s="78">
        <v>2172.02</v>
      </c>
      <c r="H91" s="43">
        <f t="shared" si="5"/>
        <v>2698.3</v>
      </c>
      <c r="I91" s="15">
        <f t="shared" si="6"/>
        <v>43440.4</v>
      </c>
      <c r="J91" s="59">
        <f t="shared" si="29"/>
        <v>53966</v>
      </c>
    </row>
    <row r="92" spans="1:10" ht="38.25" customHeight="1">
      <c r="A92" s="74" t="s">
        <v>232</v>
      </c>
      <c r="B92" s="87" t="s">
        <v>314</v>
      </c>
      <c r="C92" s="15" t="s">
        <v>281</v>
      </c>
      <c r="D92" s="77" t="s">
        <v>315</v>
      </c>
      <c r="E92" s="78" t="s">
        <v>194</v>
      </c>
      <c r="F92" s="76">
        <v>10</v>
      </c>
      <c r="G92" s="78">
        <v>2825.6</v>
      </c>
      <c r="H92" s="43">
        <f t="shared" si="5"/>
        <v>3510.24</v>
      </c>
      <c r="I92" s="15">
        <f t="shared" si="6"/>
        <v>28256</v>
      </c>
      <c r="J92" s="59">
        <f t="shared" si="29"/>
        <v>35102.400000000001</v>
      </c>
    </row>
    <row r="93" spans="1:10" ht="38.25" customHeight="1">
      <c r="A93" s="74" t="s">
        <v>233</v>
      </c>
      <c r="B93" s="87" t="s">
        <v>316</v>
      </c>
      <c r="C93" s="15" t="s">
        <v>281</v>
      </c>
      <c r="D93" s="77" t="s">
        <v>317</v>
      </c>
      <c r="E93" s="78" t="s">
        <v>194</v>
      </c>
      <c r="F93" s="76">
        <v>10</v>
      </c>
      <c r="G93" s="78">
        <v>3545.3</v>
      </c>
      <c r="H93" s="43">
        <f t="shared" si="5"/>
        <v>4404.33</v>
      </c>
      <c r="I93" s="15">
        <f t="shared" ref="I93" si="30">ROUND(G93*F93,2)</f>
        <v>35453</v>
      </c>
      <c r="J93" s="59">
        <f t="shared" ref="J93" si="31">ROUND(H93*F93,2)</f>
        <v>44043.3</v>
      </c>
    </row>
    <row r="94" spans="1:10" ht="38.25" customHeight="1">
      <c r="A94" s="74" t="s">
        <v>234</v>
      </c>
      <c r="B94" s="76" t="s">
        <v>29</v>
      </c>
      <c r="C94" s="15" t="s">
        <v>281</v>
      </c>
      <c r="D94" s="77" t="s">
        <v>26</v>
      </c>
      <c r="E94" s="78" t="s">
        <v>194</v>
      </c>
      <c r="F94" s="78">
        <v>70</v>
      </c>
      <c r="G94" s="78">
        <v>2021.12</v>
      </c>
      <c r="H94" s="43">
        <f t="shared" si="5"/>
        <v>2510.84</v>
      </c>
      <c r="I94" s="15">
        <f t="shared" si="6"/>
        <v>141478.39999999999</v>
      </c>
      <c r="J94" s="59">
        <f t="shared" si="29"/>
        <v>175758.8</v>
      </c>
    </row>
    <row r="95" spans="1:10" ht="38.25" customHeight="1">
      <c r="A95" s="74" t="s">
        <v>235</v>
      </c>
      <c r="B95" s="87" t="s">
        <v>19</v>
      </c>
      <c r="C95" s="15" t="s">
        <v>281</v>
      </c>
      <c r="D95" s="77" t="s">
        <v>27</v>
      </c>
      <c r="E95" s="78" t="s">
        <v>194</v>
      </c>
      <c r="F95" s="78">
        <v>70</v>
      </c>
      <c r="G95" s="78">
        <v>869.94</v>
      </c>
      <c r="H95" s="43">
        <f t="shared" si="5"/>
        <v>1080.73</v>
      </c>
      <c r="I95" s="15">
        <f t="shared" si="6"/>
        <v>60895.8</v>
      </c>
      <c r="J95" s="59">
        <f t="shared" si="29"/>
        <v>75651.100000000006</v>
      </c>
    </row>
    <row r="96" spans="1:10" ht="38.25" customHeight="1">
      <c r="A96" s="74" t="s">
        <v>236</v>
      </c>
      <c r="B96" s="87" t="s">
        <v>20</v>
      </c>
      <c r="C96" s="15" t="s">
        <v>281</v>
      </c>
      <c r="D96" s="77" t="s">
        <v>28</v>
      </c>
      <c r="E96" s="78" t="s">
        <v>194</v>
      </c>
      <c r="F96" s="78">
        <v>50</v>
      </c>
      <c r="G96" s="78">
        <v>1521.8</v>
      </c>
      <c r="H96" s="43">
        <f t="shared" si="5"/>
        <v>1890.53</v>
      </c>
      <c r="I96" s="15">
        <f t="shared" si="6"/>
        <v>76090</v>
      </c>
      <c r="J96" s="59">
        <f t="shared" si="29"/>
        <v>94526.5</v>
      </c>
    </row>
    <row r="97" spans="1:10" ht="38.25" customHeight="1">
      <c r="A97" s="74" t="s">
        <v>237</v>
      </c>
      <c r="B97" s="87" t="s">
        <v>319</v>
      </c>
      <c r="C97" s="15" t="s">
        <v>290</v>
      </c>
      <c r="D97" s="77" t="s">
        <v>318</v>
      </c>
      <c r="E97" s="78" t="s">
        <v>194</v>
      </c>
      <c r="F97" s="78">
        <v>4</v>
      </c>
      <c r="G97" s="78">
        <v>1031.03</v>
      </c>
      <c r="H97" s="43">
        <f t="shared" si="5"/>
        <v>1280.8499999999999</v>
      </c>
      <c r="I97" s="15">
        <f t="shared" si="6"/>
        <v>4124.12</v>
      </c>
      <c r="J97" s="59">
        <f t="shared" si="29"/>
        <v>5123.3999999999996</v>
      </c>
    </row>
    <row r="98" spans="1:10" ht="38.25" customHeight="1">
      <c r="A98" s="74" t="s">
        <v>238</v>
      </c>
      <c r="B98" s="78" t="s">
        <v>12</v>
      </c>
      <c r="C98" s="15" t="s">
        <v>290</v>
      </c>
      <c r="D98" s="77" t="s">
        <v>191</v>
      </c>
      <c r="E98" s="78" t="s">
        <v>194</v>
      </c>
      <c r="F98" s="78">
        <v>10</v>
      </c>
      <c r="G98" s="78">
        <v>1182.8399999999999</v>
      </c>
      <c r="H98" s="43">
        <f t="shared" si="5"/>
        <v>1469.44</v>
      </c>
      <c r="I98" s="15">
        <f t="shared" si="6"/>
        <v>11828.4</v>
      </c>
      <c r="J98" s="59">
        <f t="shared" si="29"/>
        <v>14694.4</v>
      </c>
    </row>
    <row r="99" spans="1:10" ht="38.25" customHeight="1">
      <c r="A99" s="74" t="s">
        <v>239</v>
      </c>
      <c r="B99" s="78" t="s">
        <v>11</v>
      </c>
      <c r="C99" s="15" t="s">
        <v>290</v>
      </c>
      <c r="D99" s="77" t="s">
        <v>190</v>
      </c>
      <c r="E99" s="78" t="s">
        <v>194</v>
      </c>
      <c r="F99" s="78">
        <v>10</v>
      </c>
      <c r="G99" s="78">
        <v>1650.4</v>
      </c>
      <c r="H99" s="43">
        <f t="shared" si="5"/>
        <v>2050.29</v>
      </c>
      <c r="I99" s="15">
        <f t="shared" si="6"/>
        <v>16504</v>
      </c>
      <c r="J99" s="59">
        <f t="shared" si="29"/>
        <v>20502.900000000001</v>
      </c>
    </row>
    <row r="100" spans="1:10" ht="38.25" customHeight="1">
      <c r="A100" s="74" t="s">
        <v>240</v>
      </c>
      <c r="B100" s="78" t="s">
        <v>79</v>
      </c>
      <c r="C100" s="15" t="s">
        <v>290</v>
      </c>
      <c r="D100" s="77" t="s">
        <v>189</v>
      </c>
      <c r="E100" s="78" t="s">
        <v>194</v>
      </c>
      <c r="F100" s="76">
        <v>10</v>
      </c>
      <c r="G100" s="76">
        <v>2148.88</v>
      </c>
      <c r="H100" s="43">
        <f t="shared" si="5"/>
        <v>2669.55</v>
      </c>
      <c r="I100" s="15">
        <f t="shared" si="6"/>
        <v>21488.799999999999</v>
      </c>
      <c r="J100" s="59">
        <f t="shared" si="29"/>
        <v>26695.5</v>
      </c>
    </row>
    <row r="101" spans="1:10" ht="38.25" customHeight="1">
      <c r="A101" s="74" t="s">
        <v>241</v>
      </c>
      <c r="B101" s="78" t="s">
        <v>320</v>
      </c>
      <c r="C101" s="15" t="s">
        <v>290</v>
      </c>
      <c r="D101" s="77" t="s">
        <v>321</v>
      </c>
      <c r="E101" s="78" t="s">
        <v>194</v>
      </c>
      <c r="F101" s="76">
        <v>6</v>
      </c>
      <c r="G101" s="76">
        <v>2769.17</v>
      </c>
      <c r="H101" s="43">
        <f t="shared" si="5"/>
        <v>3440.14</v>
      </c>
      <c r="I101" s="15">
        <f t="shared" si="6"/>
        <v>16615.02</v>
      </c>
      <c r="J101" s="59">
        <f t="shared" si="29"/>
        <v>20640.84</v>
      </c>
    </row>
    <row r="102" spans="1:10" ht="38.25" customHeight="1">
      <c r="A102" s="74" t="s">
        <v>242</v>
      </c>
      <c r="B102" s="78" t="s">
        <v>323</v>
      </c>
      <c r="C102" s="15" t="s">
        <v>290</v>
      </c>
      <c r="D102" s="77" t="s">
        <v>322</v>
      </c>
      <c r="E102" s="78" t="s">
        <v>194</v>
      </c>
      <c r="F102" s="76">
        <v>6</v>
      </c>
      <c r="G102" s="76">
        <v>3495.93</v>
      </c>
      <c r="H102" s="43">
        <f t="shared" si="5"/>
        <v>4342.99</v>
      </c>
      <c r="I102" s="15">
        <f t="shared" si="6"/>
        <v>20975.58</v>
      </c>
      <c r="J102" s="59">
        <f t="shared" si="29"/>
        <v>26057.94</v>
      </c>
    </row>
    <row r="103" spans="1:10" ht="38.25" customHeight="1">
      <c r="A103" s="74" t="s">
        <v>243</v>
      </c>
      <c r="B103" s="78" t="s">
        <v>38</v>
      </c>
      <c r="C103" s="15" t="s">
        <v>281</v>
      </c>
      <c r="D103" s="77" t="s">
        <v>39</v>
      </c>
      <c r="E103" s="78" t="s">
        <v>7</v>
      </c>
      <c r="F103" s="78">
        <v>800</v>
      </c>
      <c r="G103" s="78">
        <v>12.76</v>
      </c>
      <c r="H103" s="43">
        <f t="shared" si="5"/>
        <v>15.85</v>
      </c>
      <c r="I103" s="15">
        <f t="shared" si="6"/>
        <v>10208</v>
      </c>
      <c r="J103" s="59">
        <f t="shared" si="29"/>
        <v>12680</v>
      </c>
    </row>
    <row r="104" spans="1:10" ht="38.25" customHeight="1">
      <c r="A104" s="74" t="s">
        <v>244</v>
      </c>
      <c r="B104" s="78" t="s">
        <v>30</v>
      </c>
      <c r="C104" s="15" t="s">
        <v>281</v>
      </c>
      <c r="D104" s="77" t="s">
        <v>31</v>
      </c>
      <c r="E104" s="78" t="s">
        <v>194</v>
      </c>
      <c r="F104" s="78">
        <v>4</v>
      </c>
      <c r="G104" s="78">
        <v>874.6</v>
      </c>
      <c r="H104" s="43">
        <f t="shared" si="5"/>
        <v>1086.52</v>
      </c>
      <c r="I104" s="15">
        <f t="shared" si="6"/>
        <v>3498.4</v>
      </c>
      <c r="J104" s="59">
        <f t="shared" si="29"/>
        <v>4346.08</v>
      </c>
    </row>
    <row r="105" spans="1:10" ht="38.25" customHeight="1">
      <c r="A105" s="74" t="s">
        <v>245</v>
      </c>
      <c r="B105" s="78" t="s">
        <v>35</v>
      </c>
      <c r="C105" s="15" t="s">
        <v>281</v>
      </c>
      <c r="D105" s="77" t="s">
        <v>32</v>
      </c>
      <c r="E105" s="78" t="s">
        <v>194</v>
      </c>
      <c r="F105" s="78">
        <v>10</v>
      </c>
      <c r="G105" s="78">
        <v>974.86</v>
      </c>
      <c r="H105" s="43">
        <f t="shared" si="5"/>
        <v>1211.07</v>
      </c>
      <c r="I105" s="15">
        <f t="shared" si="6"/>
        <v>9748.6</v>
      </c>
      <c r="J105" s="59">
        <f t="shared" si="29"/>
        <v>12110.7</v>
      </c>
    </row>
    <row r="106" spans="1:10" ht="38.25" customHeight="1">
      <c r="A106" s="74" t="s">
        <v>246</v>
      </c>
      <c r="B106" s="78" t="s">
        <v>36</v>
      </c>
      <c r="C106" s="15" t="s">
        <v>281</v>
      </c>
      <c r="D106" s="77" t="s">
        <v>33</v>
      </c>
      <c r="E106" s="78" t="s">
        <v>194</v>
      </c>
      <c r="F106" s="78">
        <v>10</v>
      </c>
      <c r="G106" s="78">
        <v>1150.25</v>
      </c>
      <c r="H106" s="43">
        <f t="shared" si="5"/>
        <v>1428.96</v>
      </c>
      <c r="I106" s="15">
        <f t="shared" si="6"/>
        <v>11502.5</v>
      </c>
      <c r="J106" s="59">
        <f t="shared" si="29"/>
        <v>14289.6</v>
      </c>
    </row>
    <row r="107" spans="1:10" ht="38.25" customHeight="1">
      <c r="A107" s="74" t="s">
        <v>247</v>
      </c>
      <c r="B107" s="78" t="s">
        <v>37</v>
      </c>
      <c r="C107" s="15" t="s">
        <v>281</v>
      </c>
      <c r="D107" s="85" t="s">
        <v>34</v>
      </c>
      <c r="E107" s="78" t="s">
        <v>194</v>
      </c>
      <c r="F107" s="76">
        <v>4</v>
      </c>
      <c r="G107" s="76">
        <v>1361.68</v>
      </c>
      <c r="H107" s="43">
        <f t="shared" si="5"/>
        <v>1691.62</v>
      </c>
      <c r="I107" s="15">
        <f t="shared" si="6"/>
        <v>5446.72</v>
      </c>
      <c r="J107" s="59">
        <f t="shared" si="29"/>
        <v>6766.48</v>
      </c>
    </row>
    <row r="108" spans="1:10" ht="38.25" customHeight="1">
      <c r="A108" s="74" t="s">
        <v>248</v>
      </c>
      <c r="B108" s="78" t="s">
        <v>324</v>
      </c>
      <c r="C108" s="15" t="s">
        <v>281</v>
      </c>
      <c r="D108" s="85" t="s">
        <v>325</v>
      </c>
      <c r="E108" s="78" t="s">
        <v>194</v>
      </c>
      <c r="F108" s="76">
        <v>4</v>
      </c>
      <c r="G108" s="76">
        <v>1956.74</v>
      </c>
      <c r="H108" s="43">
        <f t="shared" ref="H108:H109" si="32">ROUND(G108*1.2423,2)</f>
        <v>2430.86</v>
      </c>
      <c r="I108" s="15">
        <f t="shared" ref="I108:I109" si="33">ROUND(G108*F108,2)</f>
        <v>7826.96</v>
      </c>
      <c r="J108" s="59">
        <f t="shared" ref="J108:J109" si="34">ROUND(H108*F108,2)</f>
        <v>9723.44</v>
      </c>
    </row>
    <row r="109" spans="1:10" ht="38.25" customHeight="1">
      <c r="A109" s="74" t="s">
        <v>249</v>
      </c>
      <c r="B109" s="78" t="s">
        <v>326</v>
      </c>
      <c r="C109" s="15" t="s">
        <v>281</v>
      </c>
      <c r="D109" s="85" t="s">
        <v>327</v>
      </c>
      <c r="E109" s="78" t="s">
        <v>194</v>
      </c>
      <c r="F109" s="76">
        <v>4</v>
      </c>
      <c r="G109" s="76">
        <v>2717.07</v>
      </c>
      <c r="H109" s="43">
        <f t="shared" si="32"/>
        <v>3375.42</v>
      </c>
      <c r="I109" s="15">
        <f t="shared" si="33"/>
        <v>10868.28</v>
      </c>
      <c r="J109" s="59">
        <f t="shared" si="34"/>
        <v>13501.68</v>
      </c>
    </row>
    <row r="110" spans="1:10" ht="38.25" customHeight="1">
      <c r="A110" s="74" t="s">
        <v>303</v>
      </c>
      <c r="B110" s="87" t="s">
        <v>271</v>
      </c>
      <c r="C110" s="15" t="s">
        <v>281</v>
      </c>
      <c r="D110" s="75" t="s">
        <v>270</v>
      </c>
      <c r="E110" s="78" t="s">
        <v>5</v>
      </c>
      <c r="F110" s="76">
        <v>60</v>
      </c>
      <c r="G110" s="76">
        <v>454.98</v>
      </c>
      <c r="H110" s="43">
        <f t="shared" si="5"/>
        <v>565.22</v>
      </c>
      <c r="I110" s="15">
        <f t="shared" si="6"/>
        <v>27298.799999999999</v>
      </c>
      <c r="J110" s="59">
        <f t="shared" si="29"/>
        <v>33913.199999999997</v>
      </c>
    </row>
    <row r="111" spans="1:10" ht="38.25" customHeight="1">
      <c r="A111" s="74" t="s">
        <v>331</v>
      </c>
      <c r="B111" s="82" t="s">
        <v>25</v>
      </c>
      <c r="C111" s="15" t="s">
        <v>281</v>
      </c>
      <c r="D111" s="79" t="s">
        <v>24</v>
      </c>
      <c r="E111" s="78" t="s">
        <v>174</v>
      </c>
      <c r="F111" s="78">
        <v>500</v>
      </c>
      <c r="G111" s="78">
        <v>40.229999999999997</v>
      </c>
      <c r="H111" s="43">
        <f t="shared" si="5"/>
        <v>49.98</v>
      </c>
      <c r="I111" s="15">
        <f t="shared" si="6"/>
        <v>20115</v>
      </c>
      <c r="J111" s="59">
        <f t="shared" si="29"/>
        <v>24990</v>
      </c>
    </row>
    <row r="112" spans="1:10" ht="38.25" customHeight="1">
      <c r="A112" s="74" t="s">
        <v>332</v>
      </c>
      <c r="B112" s="73">
        <v>96995</v>
      </c>
      <c r="C112" s="15" t="s">
        <v>344</v>
      </c>
      <c r="D112" s="84" t="s">
        <v>187</v>
      </c>
      <c r="E112" s="78" t="s">
        <v>174</v>
      </c>
      <c r="F112" s="78">
        <v>500</v>
      </c>
      <c r="G112" s="78">
        <v>37.68</v>
      </c>
      <c r="H112" s="43">
        <f t="shared" si="5"/>
        <v>46.81</v>
      </c>
      <c r="I112" s="15">
        <f t="shared" si="6"/>
        <v>18840</v>
      </c>
      <c r="J112" s="59">
        <f t="shared" si="29"/>
        <v>23405</v>
      </c>
    </row>
    <row r="113" spans="1:10" ht="38.25" customHeight="1">
      <c r="A113" s="74" t="s">
        <v>333</v>
      </c>
      <c r="B113" s="73" t="s">
        <v>250</v>
      </c>
      <c r="C113" s="15" t="s">
        <v>281</v>
      </c>
      <c r="D113" s="84" t="s">
        <v>272</v>
      </c>
      <c r="E113" s="78" t="s">
        <v>174</v>
      </c>
      <c r="F113" s="78">
        <v>500</v>
      </c>
      <c r="G113" s="87">
        <v>33.409999999999997</v>
      </c>
      <c r="H113" s="43">
        <f t="shared" ref="H113" si="35">ROUND(G113*1.2423,2)</f>
        <v>41.51</v>
      </c>
      <c r="I113" s="15">
        <f t="shared" ref="I113" si="36">ROUND(G113*F113,2)</f>
        <v>16705</v>
      </c>
      <c r="J113" s="59">
        <f t="shared" ref="J113" si="37">ROUND(H113*F113,2)</f>
        <v>20755</v>
      </c>
    </row>
    <row r="114" spans="1:10" ht="61.5" customHeight="1">
      <c r="A114" s="74" t="s">
        <v>334</v>
      </c>
      <c r="B114" s="73">
        <v>93375</v>
      </c>
      <c r="C114" s="15" t="s">
        <v>344</v>
      </c>
      <c r="D114" s="75" t="s">
        <v>273</v>
      </c>
      <c r="E114" s="78" t="s">
        <v>174</v>
      </c>
      <c r="F114" s="78">
        <v>2000</v>
      </c>
      <c r="G114" s="78">
        <v>16.63</v>
      </c>
      <c r="H114" s="43">
        <f t="shared" ref="H114:H115" si="38">ROUND(G114*1.2423,2)</f>
        <v>20.66</v>
      </c>
      <c r="I114" s="15">
        <f t="shared" ref="I114:I115" si="39">ROUND(G114*F114,2)</f>
        <v>33260</v>
      </c>
      <c r="J114" s="59">
        <f t="shared" ref="J114:J115" si="40">ROUND(H114*F114,2)</f>
        <v>41320</v>
      </c>
    </row>
    <row r="115" spans="1:10" ht="61.5" customHeight="1">
      <c r="A115" s="74" t="s">
        <v>335</v>
      </c>
      <c r="B115" s="73">
        <v>93376</v>
      </c>
      <c r="C115" s="15" t="s">
        <v>344</v>
      </c>
      <c r="D115" s="75" t="s">
        <v>274</v>
      </c>
      <c r="E115" s="78" t="s">
        <v>174</v>
      </c>
      <c r="F115" s="78">
        <v>1500</v>
      </c>
      <c r="G115" s="78">
        <v>13.52</v>
      </c>
      <c r="H115" s="43">
        <f t="shared" si="38"/>
        <v>16.8</v>
      </c>
      <c r="I115" s="15">
        <f t="shared" si="39"/>
        <v>20280</v>
      </c>
      <c r="J115" s="59">
        <f t="shared" si="40"/>
        <v>25200</v>
      </c>
    </row>
    <row r="116" spans="1:10" ht="22.5" customHeight="1">
      <c r="A116" s="56">
        <v>8</v>
      </c>
      <c r="B116" s="23"/>
      <c r="C116" s="25"/>
      <c r="D116" s="24" t="s">
        <v>171</v>
      </c>
      <c r="E116" s="23"/>
      <c r="F116" s="23"/>
      <c r="G116" s="23"/>
      <c r="H116" s="25"/>
      <c r="I116" s="25">
        <f>SUM(I117:I119)</f>
        <v>64580.5</v>
      </c>
      <c r="J116" s="57">
        <f>SUM(J117:J119)</f>
        <v>80230.5</v>
      </c>
    </row>
    <row r="117" spans="1:10" ht="72" customHeight="1">
      <c r="A117" s="62" t="s">
        <v>126</v>
      </c>
      <c r="B117" s="15" t="s">
        <v>329</v>
      </c>
      <c r="C117" s="15" t="s">
        <v>281</v>
      </c>
      <c r="D117" s="66" t="s">
        <v>328</v>
      </c>
      <c r="E117" s="71" t="s">
        <v>133</v>
      </c>
      <c r="F117" s="68">
        <v>500</v>
      </c>
      <c r="G117" s="68">
        <v>24.76</v>
      </c>
      <c r="H117" s="43">
        <f t="shared" ref="H117:H119" si="41">ROUND(G117*1.2423,2)</f>
        <v>30.76</v>
      </c>
      <c r="I117" s="15">
        <f t="shared" si="6"/>
        <v>12380</v>
      </c>
      <c r="J117" s="58">
        <f>ROUND((F117*H117),2)</f>
        <v>15380</v>
      </c>
    </row>
    <row r="118" spans="1:10" ht="72" customHeight="1">
      <c r="A118" s="62" t="s">
        <v>336</v>
      </c>
      <c r="B118" s="15" t="s">
        <v>176</v>
      </c>
      <c r="C118" s="15" t="s">
        <v>281</v>
      </c>
      <c r="D118" s="66" t="s">
        <v>340</v>
      </c>
      <c r="E118" s="71" t="s">
        <v>5</v>
      </c>
      <c r="F118" s="68">
        <v>500</v>
      </c>
      <c r="G118" s="68">
        <v>44.23</v>
      </c>
      <c r="H118" s="43">
        <f t="shared" si="41"/>
        <v>54.95</v>
      </c>
      <c r="I118" s="15">
        <f t="shared" ref="I118:I119" si="42">ROUND(G118*F118,2)</f>
        <v>22115</v>
      </c>
      <c r="J118" s="58">
        <f>ROUND((F118*H118),2)</f>
        <v>27475</v>
      </c>
    </row>
    <row r="119" spans="1:10" ht="72" customHeight="1">
      <c r="A119" s="62" t="s">
        <v>179</v>
      </c>
      <c r="B119" s="16" t="s">
        <v>13</v>
      </c>
      <c r="C119" s="15" t="s">
        <v>281</v>
      </c>
      <c r="D119" s="89" t="s">
        <v>330</v>
      </c>
      <c r="E119" s="16" t="s">
        <v>194</v>
      </c>
      <c r="F119" s="16">
        <v>75</v>
      </c>
      <c r="G119" s="16">
        <v>401.14</v>
      </c>
      <c r="H119" s="43">
        <f t="shared" si="41"/>
        <v>498.34</v>
      </c>
      <c r="I119" s="15">
        <f t="shared" si="42"/>
        <v>30085.5</v>
      </c>
      <c r="J119" s="59">
        <f>ROUND(H119*F119,2)</f>
        <v>37375.5</v>
      </c>
    </row>
    <row r="120" spans="1:10" ht="22.5" customHeight="1">
      <c r="A120" s="56">
        <v>9</v>
      </c>
      <c r="B120" s="23"/>
      <c r="C120" s="25"/>
      <c r="D120" s="24" t="s">
        <v>180</v>
      </c>
      <c r="E120" s="23"/>
      <c r="F120" s="23"/>
      <c r="G120" s="23"/>
      <c r="H120" s="25"/>
      <c r="I120" s="25">
        <f>SUM(I121:I123)</f>
        <v>43542.119999999995</v>
      </c>
      <c r="J120" s="57">
        <f>SUM(J121:J123)</f>
        <v>54091.88</v>
      </c>
    </row>
    <row r="121" spans="1:10" ht="33.75" customHeight="1">
      <c r="A121" s="62" t="s">
        <v>181</v>
      </c>
      <c r="B121" s="68" t="s">
        <v>177</v>
      </c>
      <c r="C121" s="15" t="s">
        <v>281</v>
      </c>
      <c r="D121" s="90" t="s">
        <v>341</v>
      </c>
      <c r="E121" s="91" t="s">
        <v>174</v>
      </c>
      <c r="F121" s="68">
        <v>52</v>
      </c>
      <c r="G121" s="68">
        <v>18.059999999999999</v>
      </c>
      <c r="H121" s="43">
        <f t="shared" ref="H121:H123" si="43">ROUND(G121*1.2423,2)</f>
        <v>22.44</v>
      </c>
      <c r="I121" s="15">
        <f t="shared" ref="I121:I123" si="44">ROUND(G121*F121,2)</f>
        <v>939.12</v>
      </c>
      <c r="J121" s="58">
        <f>ROUND((F121*H121),2)</f>
        <v>1166.8800000000001</v>
      </c>
    </row>
    <row r="122" spans="1:10" ht="33.75" customHeight="1">
      <c r="A122" s="62" t="s">
        <v>135</v>
      </c>
      <c r="B122" s="15" t="s">
        <v>178</v>
      </c>
      <c r="C122" s="15" t="s">
        <v>281</v>
      </c>
      <c r="D122" s="66" t="s">
        <v>175</v>
      </c>
      <c r="E122" s="71" t="s">
        <v>52</v>
      </c>
      <c r="F122" s="68">
        <v>700</v>
      </c>
      <c r="G122" s="68">
        <v>45.03</v>
      </c>
      <c r="H122" s="43">
        <f t="shared" si="43"/>
        <v>55.94</v>
      </c>
      <c r="I122" s="15">
        <f t="shared" si="44"/>
        <v>31521</v>
      </c>
      <c r="J122" s="58">
        <f>ROUND((F122*H122),2)</f>
        <v>39158</v>
      </c>
    </row>
    <row r="123" spans="1:10" ht="33.75" customHeight="1">
      <c r="A123" s="62" t="s">
        <v>182</v>
      </c>
      <c r="B123" s="78" t="s">
        <v>82</v>
      </c>
      <c r="C123" s="15" t="s">
        <v>290</v>
      </c>
      <c r="D123" s="85" t="s">
        <v>192</v>
      </c>
      <c r="E123" s="76" t="s">
        <v>194</v>
      </c>
      <c r="F123" s="76">
        <v>50</v>
      </c>
      <c r="G123" s="76">
        <v>221.64</v>
      </c>
      <c r="H123" s="43">
        <f t="shared" si="43"/>
        <v>275.33999999999997</v>
      </c>
      <c r="I123" s="15">
        <f t="shared" si="44"/>
        <v>11082</v>
      </c>
      <c r="J123" s="59">
        <f>ROUND(H123*F123,2)</f>
        <v>13767</v>
      </c>
    </row>
    <row r="124" spans="1:10" ht="12.75" customHeight="1">
      <c r="A124" s="110"/>
      <c r="B124" s="111"/>
      <c r="C124" s="111"/>
      <c r="D124" s="111"/>
      <c r="E124" s="111"/>
      <c r="F124" s="107"/>
      <c r="G124" s="106" t="s">
        <v>338</v>
      </c>
      <c r="H124" s="107"/>
      <c r="I124" s="104">
        <f>I7+I20+I29+I33+I38+I50+I116+I120</f>
        <v>3938332.9599999995</v>
      </c>
      <c r="J124" s="102">
        <f>J7+J20+J29+J33+J38+J50+J116+J120</f>
        <v>4892682.5599999996</v>
      </c>
    </row>
    <row r="125" spans="1:10">
      <c r="A125" s="112"/>
      <c r="B125" s="113"/>
      <c r="C125" s="113"/>
      <c r="D125" s="113"/>
      <c r="E125" s="113"/>
      <c r="F125" s="109"/>
      <c r="G125" s="108"/>
      <c r="H125" s="109"/>
      <c r="I125" s="105"/>
      <c r="J125" s="103"/>
    </row>
    <row r="126" spans="1:10" ht="27.75" customHeight="1">
      <c r="A126" s="60"/>
      <c r="B126" s="49"/>
      <c r="C126" s="49"/>
      <c r="D126" s="49"/>
      <c r="E126" s="49"/>
      <c r="F126" s="49"/>
      <c r="G126" s="104" t="s">
        <v>337</v>
      </c>
      <c r="H126" s="104"/>
      <c r="I126" s="48">
        <f>I5</f>
        <v>7962.5203200000005</v>
      </c>
      <c r="J126" s="61">
        <f>J5</f>
        <v>9891.84</v>
      </c>
    </row>
    <row r="127" spans="1:10" ht="27.75" customHeight="1" thickBot="1">
      <c r="A127" s="60"/>
      <c r="B127" s="49"/>
      <c r="C127" s="49"/>
      <c r="D127" s="49"/>
      <c r="E127" s="49"/>
      <c r="F127" s="49"/>
      <c r="G127" s="104" t="s">
        <v>183</v>
      </c>
      <c r="H127" s="104"/>
      <c r="I127" s="48">
        <f>I124+I126</f>
        <v>3946295.4803199996</v>
      </c>
      <c r="J127" s="61">
        <f>J124+J126</f>
        <v>4902574.3999999994</v>
      </c>
    </row>
    <row r="128" spans="1:10" ht="51" customHeight="1" thickBot="1">
      <c r="A128" s="27"/>
      <c r="B128" s="39"/>
      <c r="C128" s="28"/>
      <c r="D128" s="114"/>
      <c r="E128" s="114"/>
      <c r="F128" s="114"/>
      <c r="G128" s="40"/>
      <c r="H128" s="40"/>
      <c r="I128" s="41"/>
      <c r="J128" s="29"/>
    </row>
    <row r="129" spans="1:13">
      <c r="A129" s="31"/>
      <c r="B129" s="32"/>
      <c r="C129" s="32"/>
      <c r="D129" s="115" t="s">
        <v>195</v>
      </c>
      <c r="E129" s="115"/>
      <c r="F129" s="115"/>
      <c r="G129" s="32"/>
      <c r="H129" s="32"/>
      <c r="I129" s="32"/>
      <c r="J129" s="33"/>
      <c r="M129" s="46"/>
    </row>
    <row r="130" spans="1:13">
      <c r="A130" s="34"/>
      <c r="B130" s="35"/>
      <c r="C130" s="35"/>
      <c r="D130" s="116" t="s">
        <v>196</v>
      </c>
      <c r="E130" s="116"/>
      <c r="F130" s="116"/>
      <c r="G130" s="35"/>
      <c r="H130" s="35"/>
      <c r="I130" s="35"/>
      <c r="J130" s="36"/>
      <c r="M130" s="46"/>
    </row>
    <row r="131" spans="1:13" ht="15.75" thickBot="1">
      <c r="A131" s="30"/>
      <c r="B131" s="47"/>
      <c r="C131" s="47"/>
      <c r="D131" s="101" t="s">
        <v>197</v>
      </c>
      <c r="E131" s="101"/>
      <c r="F131" s="101"/>
      <c r="G131" s="37"/>
      <c r="H131" s="37"/>
      <c r="I131" s="37"/>
      <c r="J131" s="38"/>
    </row>
    <row r="132" spans="1:13">
      <c r="M132" s="46"/>
    </row>
    <row r="134" spans="1:13">
      <c r="M134" s="46"/>
    </row>
    <row r="135" spans="1:13">
      <c r="B135" s="1"/>
      <c r="C135" s="9"/>
      <c r="D135" s="1"/>
      <c r="E135" s="9"/>
      <c r="F135" s="9"/>
      <c r="G135" s="9"/>
      <c r="H135" s="1"/>
      <c r="I135" s="1"/>
      <c r="J135" s="1"/>
    </row>
    <row r="136" spans="1:13">
      <c r="A136" s="7"/>
      <c r="B136" s="2"/>
      <c r="C136" s="3"/>
      <c r="D136" s="4"/>
      <c r="E136" s="10"/>
      <c r="F136" s="11"/>
      <c r="G136" s="12"/>
      <c r="H136" s="5"/>
      <c r="I136" s="6"/>
      <c r="J136" s="6"/>
      <c r="M136" s="46"/>
    </row>
    <row r="137" spans="1:13">
      <c r="B137" s="1"/>
      <c r="C137" s="9"/>
      <c r="D137" s="1"/>
      <c r="E137" s="9"/>
      <c r="F137" s="9"/>
      <c r="G137" s="9"/>
      <c r="H137" s="1"/>
      <c r="I137" s="1"/>
      <c r="J137" s="1"/>
    </row>
    <row r="138" spans="1:13">
      <c r="B138" s="1"/>
      <c r="C138" s="9"/>
      <c r="D138" s="1"/>
      <c r="E138" s="9"/>
      <c r="F138" s="9"/>
      <c r="G138" s="9"/>
      <c r="H138" s="1"/>
      <c r="I138" s="1"/>
      <c r="J138" s="1"/>
    </row>
    <row r="139" spans="1:13">
      <c r="B139" s="1"/>
      <c r="C139" s="9"/>
      <c r="D139" s="1"/>
      <c r="E139" s="9"/>
      <c r="F139" s="9"/>
      <c r="G139" s="9"/>
      <c r="H139" s="1"/>
      <c r="I139" s="1"/>
      <c r="J139" s="1"/>
      <c r="M139" s="46"/>
    </row>
  </sheetData>
  <mergeCells count="14">
    <mergeCell ref="A1:J1"/>
    <mergeCell ref="A2:J2"/>
    <mergeCell ref="A3:H3"/>
    <mergeCell ref="I3:J3"/>
    <mergeCell ref="D131:F131"/>
    <mergeCell ref="J124:J125"/>
    <mergeCell ref="I124:I125"/>
    <mergeCell ref="G124:H125"/>
    <mergeCell ref="A124:F125"/>
    <mergeCell ref="D128:F128"/>
    <mergeCell ref="D129:F129"/>
    <mergeCell ref="D130:F130"/>
    <mergeCell ref="G126:H126"/>
    <mergeCell ref="G127:H127"/>
  </mergeCells>
  <printOptions horizontalCentered="1" verticalCentered="1" headings="1"/>
  <pageMargins left="0" right="0" top="1.5748031496062993" bottom="1.3779527559055118" header="0" footer="0"/>
  <pageSetup paperSize="9" scale="89" orientation="landscape" r:id="rId1"/>
  <headerFooter>
    <oddHeader xml:space="preserve">&amp;L&amp;G&amp;C&amp;"Arial,Normal"&amp;14
MANUTENÇÃO DE DRENAGEM E 
CAPTAÇÃO 
DE ÁGUAS PLUVIAIS&amp;R&amp;14
</oddHeader>
    <oddFooter xml:space="preserve">&amp;L&amp;G&amp;R&amp;P/&amp;N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Drenagem Cap. Águas Pluviais</vt:lpstr>
      <vt:lpstr>'Drenagem Cap. Águas Pluviais'!Area_de_impressao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cristina.lanna</dc:creator>
  <cp:lastModifiedBy>Rodrigo Teixeira de Oliveira</cp:lastModifiedBy>
  <cp:lastPrinted>2021-05-03T13:50:39Z</cp:lastPrinted>
  <dcterms:created xsi:type="dcterms:W3CDTF">2017-02-13T13:36:42Z</dcterms:created>
  <dcterms:modified xsi:type="dcterms:W3CDTF">2021-05-03T13:50:55Z</dcterms:modified>
</cp:coreProperties>
</file>