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tabRatio="964"/>
  </bookViews>
  <sheets>
    <sheet name="RESUMO" sheetId="3" r:id="rId1"/>
    <sheet name="UNIFORMES E EPI'S" sheetId="2" r:id="rId2"/>
    <sheet name="1 AUX ADM" sheetId="4" r:id="rId3"/>
    <sheet name="2 AUX LIMP. INSA. MÁX 12x36 DIU" sheetId="18" r:id="rId4"/>
    <sheet name="3 AUX LIMP. INSA. MÁX 12x36 NOT" sheetId="60" r:id="rId5"/>
    <sheet name="4 AUX LIMP. INSA. MÁX." sheetId="19" r:id="rId6"/>
    <sheet name="5 AUX VETERINÁRIO 12x36 DIURNO" sheetId="21" r:id="rId7"/>
    <sheet name="6 AUXILIAR DE COZINHA" sheetId="22" r:id="rId8"/>
    <sheet name="7 COZINHEIRO DIURNO" sheetId="23" r:id="rId9"/>
    <sheet name="8 COZINHEIRO 12x36 DIURNO" sheetId="59" r:id="rId10"/>
    <sheet name="9 COZINHEIRO 12x36 NOTURNO" sheetId="24" r:id="rId11"/>
    <sheet name="10 LACTARISTA" sheetId="25" r:id="rId12"/>
    <sheet name="11 MONITOR DE TRANSPORTE" sheetId="26" r:id="rId13"/>
    <sheet name="12 AUX DESENVOLVIMENTO INFANTIL" sheetId="27" r:id="rId14"/>
    <sheet name="13 MOT AMBULÂNC 12x36 DIURNO" sheetId="28" r:id="rId15"/>
    <sheet name="14 MOT AMBULÂNC 12x36 NOTURNO" sheetId="29" r:id="rId16"/>
    <sheet name="15 MOT DE CAMINHÃO" sheetId="30" r:id="rId17"/>
    <sheet name="16 MOT DE ÔNIBUS" sheetId="31" r:id="rId18"/>
    <sheet name="17 MOTORISTA DE CARRO" sheetId="32" r:id="rId19"/>
    <sheet name="18 MOT CARRO TRANSP. PACIENTE" sheetId="53" r:id="rId20"/>
    <sheet name="19 MOT DE CARRO 12x36 DIURNO" sheetId="33" r:id="rId21"/>
    <sheet name="20 MOT DE CARRO 12x36 NOTURNO" sheetId="34" r:id="rId22"/>
    <sheet name="21 OP. DE MOV E ARM. CARGA" sheetId="35" r:id="rId23"/>
    <sheet name="22 OP. MAQUINA DE PINTAR" sheetId="36" r:id="rId24"/>
    <sheet name="23 CONTROL ACESSO 12x36 DIURN" sheetId="38" r:id="rId25"/>
    <sheet name="24 CONTROL ACESSO DIURNO" sheetId="40" r:id="rId26"/>
    <sheet name="25 RECEPCIONISTA" sheetId="42" r:id="rId27"/>
    <sheet name="26 TÉC INFORMÁTICA" sheetId="44" r:id="rId28"/>
    <sheet name="27 TRATORISTA" sheetId="45" r:id="rId29"/>
    <sheet name="28 AUX EDUC APOIO INCLUSIV " sheetId="56" r:id="rId30"/>
    <sheet name="29 BORRACHEIRO" sheetId="57" r:id="rId31"/>
    <sheet name="30 LAVADOR DE VEÍCULOS" sheetId="58" r:id="rId32"/>
  </sheets>
  <calcPr calcId="145621"/>
</workbook>
</file>

<file path=xl/calcChain.xml><?xml version="1.0" encoding="utf-8"?>
<calcChain xmlns="http://schemas.openxmlformats.org/spreadsheetml/2006/main">
  <c r="F22" i="29" l="1"/>
  <c r="D92" i="4" l="1"/>
  <c r="D91" i="4"/>
  <c r="F21" i="58" l="1"/>
  <c r="F21" i="36"/>
  <c r="F21" i="53"/>
  <c r="F21" i="29"/>
  <c r="F21" i="45" l="1"/>
  <c r="F21" i="28" l="1"/>
  <c r="G49" i="30" l="1"/>
  <c r="G50" i="21"/>
  <c r="F35" i="2" l="1"/>
  <c r="G35" i="2" s="1"/>
  <c r="F51" i="2"/>
  <c r="G51" i="2" s="1"/>
  <c r="F45" i="2"/>
  <c r="G45" i="2" s="1"/>
  <c r="F32" i="2"/>
  <c r="G32" i="2" s="1"/>
  <c r="F27" i="2"/>
  <c r="G27" i="2" s="1"/>
  <c r="F23" i="2"/>
  <c r="G23" i="2" s="1"/>
  <c r="F65" i="18" l="1"/>
  <c r="F64" i="4"/>
  <c r="E98" i="60" l="1"/>
  <c r="F78" i="60"/>
  <c r="G50" i="60"/>
  <c r="F45" i="60"/>
  <c r="F65" i="60" s="1"/>
  <c r="F67" i="60" s="1"/>
  <c r="F21" i="60"/>
  <c r="G21" i="60" s="1"/>
  <c r="G19" i="60"/>
  <c r="G48" i="60" l="1"/>
  <c r="G56" i="60" s="1"/>
  <c r="F20" i="60"/>
  <c r="F22" i="60" s="1"/>
  <c r="G22" i="60" s="1"/>
  <c r="G24" i="60" s="1"/>
  <c r="G71" i="60"/>
  <c r="G20" i="60" l="1"/>
  <c r="G75" i="60"/>
  <c r="G40" i="60"/>
  <c r="G30" i="60"/>
  <c r="G72" i="60"/>
  <c r="G74" i="60"/>
  <c r="G39" i="60"/>
  <c r="G73" i="60"/>
  <c r="G64" i="60"/>
  <c r="G65" i="60" s="1"/>
  <c r="G38" i="60"/>
  <c r="G63" i="60"/>
  <c r="G37" i="60"/>
  <c r="G66" i="60"/>
  <c r="G103" i="60"/>
  <c r="G62" i="60"/>
  <c r="G44" i="60"/>
  <c r="G61" i="60"/>
  <c r="G43" i="60"/>
  <c r="G42" i="60"/>
  <c r="G76" i="60"/>
  <c r="G41" i="60"/>
  <c r="G31" i="60"/>
  <c r="E98" i="59"/>
  <c r="F78" i="59"/>
  <c r="G50" i="59"/>
  <c r="F45" i="59"/>
  <c r="F65" i="59" s="1"/>
  <c r="F67" i="59" s="1"/>
  <c r="F21" i="59"/>
  <c r="G21" i="59" s="1"/>
  <c r="G19" i="59"/>
  <c r="G48" i="59" s="1"/>
  <c r="G56" i="59" l="1"/>
  <c r="G78" i="60"/>
  <c r="G79" i="60" s="1"/>
  <c r="G80" i="60" s="1"/>
  <c r="G106" i="60" s="1"/>
  <c r="G45" i="60"/>
  <c r="G32" i="60"/>
  <c r="G67" i="60"/>
  <c r="G105" i="60" s="1"/>
  <c r="F20" i="59"/>
  <c r="G71" i="59"/>
  <c r="G33" i="60" l="1"/>
  <c r="G34" i="60" s="1"/>
  <c r="G57" i="60" s="1"/>
  <c r="F22" i="59"/>
  <c r="G22" i="59" s="1"/>
  <c r="G24" i="59" s="1"/>
  <c r="G20" i="59"/>
  <c r="G104" i="60" l="1"/>
  <c r="G30" i="59"/>
  <c r="G74" i="59"/>
  <c r="G39" i="59"/>
  <c r="G73" i="59"/>
  <c r="G64" i="59"/>
  <c r="G65" i="59" s="1"/>
  <c r="G38" i="59"/>
  <c r="G72" i="59"/>
  <c r="G63" i="59"/>
  <c r="G37" i="59"/>
  <c r="G103" i="59"/>
  <c r="G62" i="59"/>
  <c r="G44" i="59"/>
  <c r="G42" i="59"/>
  <c r="G76" i="59"/>
  <c r="G66" i="59"/>
  <c r="G41" i="59"/>
  <c r="G75" i="59"/>
  <c r="G40" i="59"/>
  <c r="G61" i="59"/>
  <c r="G43" i="59"/>
  <c r="G31" i="59"/>
  <c r="G78" i="59" l="1"/>
  <c r="G45" i="59"/>
  <c r="G32" i="59"/>
  <c r="G79" i="59"/>
  <c r="G80" i="59" s="1"/>
  <c r="G106" i="59" s="1"/>
  <c r="G67" i="59"/>
  <c r="G105" i="59" s="1"/>
  <c r="G33" i="59" l="1"/>
  <c r="G34" i="59" s="1"/>
  <c r="G57" i="59" s="1"/>
  <c r="G104" i="59" l="1"/>
  <c r="F21" i="21" l="1"/>
  <c r="F21" i="19"/>
  <c r="F21" i="18"/>
  <c r="G49" i="4"/>
  <c r="F78" i="24" l="1"/>
  <c r="F48" i="2" l="1"/>
  <c r="G48" i="2" s="1"/>
  <c r="F47" i="2"/>
  <c r="G47" i="2" s="1"/>
  <c r="F46" i="2"/>
  <c r="G46" i="2" s="1"/>
  <c r="F58" i="2" l="1"/>
  <c r="G58" i="2" s="1"/>
  <c r="F57" i="2"/>
  <c r="G57" i="2" s="1"/>
  <c r="G83" i="45" s="1"/>
  <c r="H57" i="2" l="1"/>
  <c r="C36" i="3" l="1"/>
  <c r="F14" i="2" l="1"/>
  <c r="G14" i="2" s="1"/>
  <c r="F25" i="2"/>
  <c r="G25" i="2" s="1"/>
  <c r="H25" i="2" s="1"/>
  <c r="F26" i="2"/>
  <c r="G26" i="2" s="1"/>
  <c r="G83" i="53" s="1"/>
  <c r="F28" i="2"/>
  <c r="G28" i="2" s="1"/>
  <c r="F29" i="2"/>
  <c r="G29" i="2" s="1"/>
  <c r="F30" i="2"/>
  <c r="G30" i="2" s="1"/>
  <c r="G83" i="30" s="1"/>
  <c r="F31" i="2"/>
  <c r="G31" i="2" s="1"/>
  <c r="F33" i="2"/>
  <c r="G33" i="2" s="1"/>
  <c r="F34" i="2"/>
  <c r="G34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9" i="2"/>
  <c r="G49" i="2" s="1"/>
  <c r="F50" i="2"/>
  <c r="G50" i="2" s="1"/>
  <c r="F52" i="2"/>
  <c r="G52" i="2" s="1"/>
  <c r="F53" i="2"/>
  <c r="G53" i="2" s="1"/>
  <c r="F54" i="2"/>
  <c r="G54" i="2" s="1"/>
  <c r="F55" i="2"/>
  <c r="G55" i="2" s="1"/>
  <c r="F56" i="2"/>
  <c r="G56" i="2" s="1"/>
  <c r="G84" i="44" s="1"/>
  <c r="F59" i="2"/>
  <c r="G59" i="2" s="1"/>
  <c r="F60" i="2"/>
  <c r="G60" i="2" s="1"/>
  <c r="F61" i="2"/>
  <c r="G61" i="2" s="1"/>
  <c r="F62" i="2"/>
  <c r="G62" i="2" s="1"/>
  <c r="F63" i="2"/>
  <c r="G63" i="2" s="1"/>
  <c r="F64" i="2"/>
  <c r="G64" i="2" s="1"/>
  <c r="F65" i="2"/>
  <c r="G65" i="2" s="1"/>
  <c r="F66" i="2"/>
  <c r="G66" i="2" s="1"/>
  <c r="F67" i="2"/>
  <c r="G67" i="2" s="1"/>
  <c r="F68" i="2"/>
  <c r="G68" i="2" s="1"/>
  <c r="F69" i="2"/>
  <c r="G69" i="2" s="1"/>
  <c r="F21" i="2"/>
  <c r="G21" i="2" s="1"/>
  <c r="G83" i="25" s="1"/>
  <c r="F22" i="2"/>
  <c r="G22" i="2" s="1"/>
  <c r="F24" i="2"/>
  <c r="G24" i="2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5" i="2"/>
  <c r="G5" i="2" s="1"/>
  <c r="G83" i="44" l="1"/>
  <c r="G83" i="31"/>
  <c r="G83" i="40"/>
  <c r="G84" i="38"/>
  <c r="G84" i="36"/>
  <c r="H45" i="2"/>
  <c r="G83" i="26"/>
  <c r="G83" i="36"/>
  <c r="G83" i="32"/>
  <c r="H34" i="2"/>
  <c r="G84" i="33"/>
  <c r="G84" i="34"/>
  <c r="G85" i="59"/>
  <c r="G84" i="59"/>
  <c r="H50" i="2"/>
  <c r="G85" i="29"/>
  <c r="G85" i="28"/>
  <c r="G84" i="29"/>
  <c r="G84" i="28"/>
  <c r="G83" i="58"/>
  <c r="G84" i="60"/>
  <c r="H26" i="2"/>
  <c r="H22" i="2"/>
  <c r="G85" i="60"/>
  <c r="G83" i="35"/>
  <c r="H66" i="2"/>
  <c r="H53" i="2"/>
  <c r="G83" i="42"/>
  <c r="G84" i="21"/>
  <c r="H12" i="2"/>
  <c r="G84" i="58"/>
  <c r="H68" i="2"/>
  <c r="G83" i="56"/>
  <c r="H60" i="2"/>
  <c r="H43" i="2"/>
  <c r="H63" i="2"/>
  <c r="G84" i="57"/>
  <c r="H54" i="2"/>
  <c r="G84" i="35"/>
  <c r="H56" i="2"/>
  <c r="G84" i="45"/>
  <c r="H58" i="2"/>
  <c r="G84" i="53"/>
  <c r="G83" i="27"/>
  <c r="G85" i="21"/>
  <c r="H14" i="2"/>
  <c r="H61" i="2"/>
  <c r="G83" i="57"/>
  <c r="G85" i="24"/>
  <c r="G84" i="24"/>
  <c r="G84" i="23"/>
  <c r="G83" i="23"/>
  <c r="G84" i="22"/>
  <c r="G83" i="22"/>
  <c r="H39" i="2"/>
  <c r="H37" i="2"/>
  <c r="H31" i="2"/>
  <c r="H30" i="2"/>
  <c r="H5" i="2"/>
  <c r="H21" i="2"/>
  <c r="H28" i="2"/>
  <c r="G88" i="29" l="1"/>
  <c r="G88" i="60"/>
  <c r="G107" i="60" s="1"/>
  <c r="G88" i="59"/>
  <c r="G107" i="59" s="1"/>
  <c r="D92" i="60"/>
  <c r="G92" i="60" s="1"/>
  <c r="D93" i="60" s="1"/>
  <c r="G93" i="60" s="1"/>
  <c r="D94" i="60" s="1"/>
  <c r="G94" i="60" s="1"/>
  <c r="G84" i="19"/>
  <c r="G83" i="19"/>
  <c r="H18" i="2"/>
  <c r="H16" i="2"/>
  <c r="H8" i="2"/>
  <c r="H6" i="2"/>
  <c r="G85" i="18"/>
  <c r="G84" i="18"/>
  <c r="G88" i="18" s="1"/>
  <c r="G83" i="4"/>
  <c r="E97" i="58"/>
  <c r="G87" i="58"/>
  <c r="G106" i="58" s="1"/>
  <c r="F77" i="58"/>
  <c r="G49" i="58"/>
  <c r="F44" i="58"/>
  <c r="F64" i="58" s="1"/>
  <c r="F66" i="58" s="1"/>
  <c r="G21" i="58"/>
  <c r="G19" i="58"/>
  <c r="E97" i="57"/>
  <c r="G87" i="57"/>
  <c r="G106" i="57" s="1"/>
  <c r="F77" i="57"/>
  <c r="G49" i="57"/>
  <c r="F44" i="57"/>
  <c r="F64" i="57" s="1"/>
  <c r="F66" i="57" s="1"/>
  <c r="F21" i="57"/>
  <c r="G21" i="57" s="1"/>
  <c r="G70" i="57" s="1"/>
  <c r="G19" i="57"/>
  <c r="E97" i="56"/>
  <c r="G87" i="56"/>
  <c r="G106" i="56" s="1"/>
  <c r="F77" i="56"/>
  <c r="G49" i="56"/>
  <c r="F44" i="56"/>
  <c r="F64" i="56" s="1"/>
  <c r="F66" i="56" s="1"/>
  <c r="F21" i="56"/>
  <c r="G21" i="56" s="1"/>
  <c r="F20" i="56" s="1"/>
  <c r="G19" i="56"/>
  <c r="G47" i="56" s="1"/>
  <c r="G70" i="58" l="1"/>
  <c r="D92" i="59"/>
  <c r="G92" i="59" s="1"/>
  <c r="G96" i="60"/>
  <c r="G95" i="60"/>
  <c r="G97" i="60"/>
  <c r="G99" i="60" s="1"/>
  <c r="G108" i="60" s="1"/>
  <c r="G109" i="60" s="1"/>
  <c r="D8" i="3" s="1"/>
  <c r="E8" i="3" s="1"/>
  <c r="F8" i="3" s="1"/>
  <c r="F20" i="58"/>
  <c r="G20" i="58" s="1"/>
  <c r="F20" i="57"/>
  <c r="F22" i="57" s="1"/>
  <c r="G22" i="57" s="1"/>
  <c r="G24" i="57" s="1"/>
  <c r="G55" i="56"/>
  <c r="G47" i="58"/>
  <c r="G55" i="58" s="1"/>
  <c r="G47" i="57"/>
  <c r="G55" i="57" s="1"/>
  <c r="G20" i="56"/>
  <c r="F22" i="56"/>
  <c r="G22" i="56" s="1"/>
  <c r="G24" i="56" s="1"/>
  <c r="G70" i="56"/>
  <c r="E97" i="53"/>
  <c r="G87" i="53"/>
  <c r="G106" i="53" s="1"/>
  <c r="F77" i="53"/>
  <c r="F66" i="53"/>
  <c r="F64" i="53"/>
  <c r="G49" i="53"/>
  <c r="F44" i="53"/>
  <c r="G21" i="53"/>
  <c r="G19" i="53"/>
  <c r="G70" i="53" l="1"/>
  <c r="G47" i="53"/>
  <c r="G55" i="53" s="1"/>
  <c r="F22" i="58"/>
  <c r="G22" i="58" s="1"/>
  <c r="G24" i="58" s="1"/>
  <c r="G74" i="58" s="1"/>
  <c r="D93" i="59"/>
  <c r="G93" i="59" s="1"/>
  <c r="D94" i="59" s="1"/>
  <c r="G94" i="59" s="1"/>
  <c r="G20" i="57"/>
  <c r="G75" i="57"/>
  <c r="G65" i="57"/>
  <c r="G40" i="57"/>
  <c r="G30" i="57"/>
  <c r="G71" i="57"/>
  <c r="G36" i="57"/>
  <c r="G43" i="57"/>
  <c r="G60" i="57"/>
  <c r="G74" i="57"/>
  <c r="G39" i="57"/>
  <c r="G29" i="57"/>
  <c r="G31" i="57" s="1"/>
  <c r="G62" i="57"/>
  <c r="G61" i="57"/>
  <c r="G102" i="57"/>
  <c r="G73" i="57"/>
  <c r="G38" i="57"/>
  <c r="G37" i="57"/>
  <c r="G72" i="57"/>
  <c r="G63" i="57"/>
  <c r="G64" i="57" s="1"/>
  <c r="G42" i="57"/>
  <c r="G41" i="57"/>
  <c r="G75" i="56"/>
  <c r="G65" i="56"/>
  <c r="G40" i="56"/>
  <c r="G30" i="56"/>
  <c r="G74" i="56"/>
  <c r="G39" i="56"/>
  <c r="G29" i="56"/>
  <c r="G73" i="56"/>
  <c r="G38" i="56"/>
  <c r="G42" i="56"/>
  <c r="G72" i="56"/>
  <c r="G63" i="56"/>
  <c r="G64" i="56" s="1"/>
  <c r="G37" i="56"/>
  <c r="G71" i="56"/>
  <c r="G62" i="56"/>
  <c r="G36" i="56"/>
  <c r="G60" i="56"/>
  <c r="G41" i="56"/>
  <c r="G61" i="56"/>
  <c r="G43" i="56"/>
  <c r="G102" i="56"/>
  <c r="F20" i="53"/>
  <c r="G65" i="58" l="1"/>
  <c r="G73" i="58"/>
  <c r="G60" i="58"/>
  <c r="G36" i="58"/>
  <c r="G62" i="58"/>
  <c r="G29" i="58"/>
  <c r="G72" i="58"/>
  <c r="G102" i="58"/>
  <c r="G71" i="58"/>
  <c r="G77" i="58" s="1"/>
  <c r="G61" i="58"/>
  <c r="G37" i="58"/>
  <c r="G30" i="58"/>
  <c r="G75" i="58"/>
  <c r="G42" i="58"/>
  <c r="G39" i="58"/>
  <c r="G63" i="58"/>
  <c r="G64" i="58" s="1"/>
  <c r="G41" i="58"/>
  <c r="G43" i="58"/>
  <c r="G38" i="58"/>
  <c r="G40" i="58"/>
  <c r="G77" i="56"/>
  <c r="G78" i="56" s="1"/>
  <c r="G79" i="56" s="1"/>
  <c r="G105" i="56" s="1"/>
  <c r="G95" i="59"/>
  <c r="G97" i="59"/>
  <c r="G96" i="59"/>
  <c r="G31" i="56"/>
  <c r="G32" i="56" s="1"/>
  <c r="G33" i="56" s="1"/>
  <c r="G66" i="57"/>
  <c r="G104" i="57" s="1"/>
  <c r="G44" i="57"/>
  <c r="G77" i="57"/>
  <c r="G32" i="57"/>
  <c r="G33" i="57" s="1"/>
  <c r="G66" i="56"/>
  <c r="G104" i="56" s="1"/>
  <c r="G44" i="56"/>
  <c r="G20" i="53"/>
  <c r="F22" i="53"/>
  <c r="G22" i="53" s="1"/>
  <c r="G24" i="53" s="1"/>
  <c r="G44" i="58" l="1"/>
  <c r="G66" i="58"/>
  <c r="G104" i="58" s="1"/>
  <c r="G31" i="58"/>
  <c r="G32" i="58" s="1"/>
  <c r="G33" i="58" s="1"/>
  <c r="G56" i="58" s="1"/>
  <c r="G103" i="58" s="1"/>
  <c r="G99" i="59"/>
  <c r="G108" i="59" s="1"/>
  <c r="G109" i="59" s="1"/>
  <c r="D13" i="3" s="1"/>
  <c r="E13" i="3" s="1"/>
  <c r="F13" i="3" s="1"/>
  <c r="G56" i="57"/>
  <c r="G103" i="57" s="1"/>
  <c r="G78" i="58"/>
  <c r="G79" i="58" s="1"/>
  <c r="G78" i="57"/>
  <c r="G79" i="57"/>
  <c r="G105" i="57" s="1"/>
  <c r="G56" i="56"/>
  <c r="G40" i="53"/>
  <c r="G74" i="53"/>
  <c r="G39" i="53"/>
  <c r="G29" i="53"/>
  <c r="G31" i="53" s="1"/>
  <c r="G41" i="53"/>
  <c r="G65" i="53"/>
  <c r="G73" i="53"/>
  <c r="G38" i="53"/>
  <c r="G75" i="53"/>
  <c r="G30" i="53"/>
  <c r="G72" i="53"/>
  <c r="G63" i="53"/>
  <c r="G64" i="53" s="1"/>
  <c r="G37" i="53"/>
  <c r="G71" i="53"/>
  <c r="G62" i="53"/>
  <c r="G36" i="53"/>
  <c r="G61" i="53"/>
  <c r="G43" i="53"/>
  <c r="G102" i="53"/>
  <c r="G60" i="53"/>
  <c r="G42" i="53"/>
  <c r="G105" i="58" l="1"/>
  <c r="D91" i="58"/>
  <c r="D91" i="57"/>
  <c r="G103" i="56"/>
  <c r="D91" i="56"/>
  <c r="G77" i="53"/>
  <c r="G32" i="53"/>
  <c r="G33" i="53" s="1"/>
  <c r="G66" i="53"/>
  <c r="G104" i="53" s="1"/>
  <c r="G44" i="53"/>
  <c r="G91" i="58" l="1"/>
  <c r="G91" i="57"/>
  <c r="G91" i="56"/>
  <c r="G56" i="53"/>
  <c r="G103" i="53" s="1"/>
  <c r="G78" i="53"/>
  <c r="G79" i="53" s="1"/>
  <c r="D92" i="58" l="1"/>
  <c r="G92" i="58" s="1"/>
  <c r="D93" i="58" s="1"/>
  <c r="G93" i="58" s="1"/>
  <c r="D92" i="57"/>
  <c r="G92" i="57" s="1"/>
  <c r="D93" i="57" s="1"/>
  <c r="G93" i="57" s="1"/>
  <c r="D92" i="56"/>
  <c r="G92" i="56" s="1"/>
  <c r="D93" i="56" s="1"/>
  <c r="G93" i="56" s="1"/>
  <c r="G105" i="53"/>
  <c r="D91" i="53"/>
  <c r="G96" i="58" l="1"/>
  <c r="G95" i="58"/>
  <c r="G94" i="58"/>
  <c r="G96" i="57"/>
  <c r="G95" i="57"/>
  <c r="G94" i="57"/>
  <c r="G96" i="56"/>
  <c r="G95" i="56"/>
  <c r="G94" i="56"/>
  <c r="G91" i="53"/>
  <c r="G98" i="57" l="1"/>
  <c r="G107" i="57" s="1"/>
  <c r="G108" i="57" s="1"/>
  <c r="D34" i="3" s="1"/>
  <c r="E34" i="3" s="1"/>
  <c r="F34" i="3" s="1"/>
  <c r="G98" i="58"/>
  <c r="G107" i="58" s="1"/>
  <c r="G108" i="58" s="1"/>
  <c r="D35" i="3" s="1"/>
  <c r="E35" i="3" s="1"/>
  <c r="F35" i="3" s="1"/>
  <c r="G98" i="56"/>
  <c r="G107" i="56" s="1"/>
  <c r="G108" i="56" s="1"/>
  <c r="D33" i="3" s="1"/>
  <c r="E33" i="3" s="1"/>
  <c r="F33" i="3" s="1"/>
  <c r="D92" i="53"/>
  <c r="G92" i="53" s="1"/>
  <c r="D93" i="53" s="1"/>
  <c r="G93" i="53" s="1"/>
  <c r="G96" i="53" l="1"/>
  <c r="G95" i="53"/>
  <c r="G94" i="53"/>
  <c r="G98" i="53" l="1"/>
  <c r="G107" i="53" s="1"/>
  <c r="G108" i="53" s="1"/>
  <c r="D23" i="3" s="1"/>
  <c r="E23" i="3" s="1"/>
  <c r="F23" i="3" s="1"/>
  <c r="E97" i="45" l="1"/>
  <c r="G87" i="45"/>
  <c r="G106" i="45" s="1"/>
  <c r="F77" i="45"/>
  <c r="G49" i="45"/>
  <c r="F44" i="45"/>
  <c r="F64" i="45" s="1"/>
  <c r="F66" i="45" s="1"/>
  <c r="G21" i="45"/>
  <c r="G19" i="45"/>
  <c r="F20" i="45" l="1"/>
  <c r="F22" i="45" s="1"/>
  <c r="G22" i="45" s="1"/>
  <c r="G24" i="45" s="1"/>
  <c r="G70" i="45"/>
  <c r="G47" i="45"/>
  <c r="G55" i="45" s="1"/>
  <c r="E97" i="44"/>
  <c r="G87" i="44"/>
  <c r="G106" i="44" s="1"/>
  <c r="F77" i="44"/>
  <c r="G49" i="44"/>
  <c r="F44" i="44"/>
  <c r="F64" i="44" s="1"/>
  <c r="F66" i="44" s="1"/>
  <c r="F21" i="44"/>
  <c r="G21" i="44" s="1"/>
  <c r="G19" i="44"/>
  <c r="E97" i="42"/>
  <c r="G87" i="42"/>
  <c r="G106" i="42" s="1"/>
  <c r="F77" i="42"/>
  <c r="G49" i="42"/>
  <c r="F44" i="42"/>
  <c r="F64" i="42" s="1"/>
  <c r="F66" i="42" s="1"/>
  <c r="F21" i="42"/>
  <c r="G21" i="42" s="1"/>
  <c r="G19" i="42"/>
  <c r="G47" i="42" s="1"/>
  <c r="E97" i="40"/>
  <c r="G87" i="40"/>
  <c r="G106" i="40" s="1"/>
  <c r="F77" i="40"/>
  <c r="G49" i="40"/>
  <c r="F44" i="40"/>
  <c r="F64" i="40" s="1"/>
  <c r="F66" i="40" s="1"/>
  <c r="F21" i="40"/>
  <c r="G21" i="40" s="1"/>
  <c r="G70" i="40" s="1"/>
  <c r="G19" i="40"/>
  <c r="G20" i="45" l="1"/>
  <c r="G55" i="42"/>
  <c r="G75" i="45"/>
  <c r="G65" i="45"/>
  <c r="G40" i="45"/>
  <c r="G30" i="45"/>
  <c r="G74" i="45"/>
  <c r="G29" i="45"/>
  <c r="G39" i="45"/>
  <c r="G73" i="45"/>
  <c r="G38" i="45"/>
  <c r="G61" i="45"/>
  <c r="G43" i="45"/>
  <c r="G102" i="45"/>
  <c r="G41" i="45"/>
  <c r="G72" i="45"/>
  <c r="G63" i="45"/>
  <c r="G64" i="45" s="1"/>
  <c r="G37" i="45"/>
  <c r="G36" i="45"/>
  <c r="G42" i="45"/>
  <c r="G71" i="45"/>
  <c r="G62" i="45"/>
  <c r="G60" i="45"/>
  <c r="G70" i="44"/>
  <c r="F20" i="44"/>
  <c r="G47" i="44"/>
  <c r="G55" i="44" s="1"/>
  <c r="F20" i="42"/>
  <c r="G70" i="42"/>
  <c r="F20" i="40"/>
  <c r="G47" i="40"/>
  <c r="G55" i="40" s="1"/>
  <c r="G31" i="45" l="1"/>
  <c r="G77" i="45"/>
  <c r="G78" i="45" s="1"/>
  <c r="G79" i="45" s="1"/>
  <c r="G105" i="45" s="1"/>
  <c r="G32" i="45"/>
  <c r="G33" i="45" s="1"/>
  <c r="G66" i="45"/>
  <c r="G104" i="45" s="1"/>
  <c r="G44" i="45"/>
  <c r="F22" i="44"/>
  <c r="G22" i="44" s="1"/>
  <c r="G24" i="44" s="1"/>
  <c r="G20" i="44"/>
  <c r="G20" i="42"/>
  <c r="F22" i="42"/>
  <c r="G22" i="42" s="1"/>
  <c r="G24" i="42" s="1"/>
  <c r="F22" i="40"/>
  <c r="G22" i="40" s="1"/>
  <c r="G24" i="40" s="1"/>
  <c r="G20" i="40"/>
  <c r="G56" i="45" l="1"/>
  <c r="G75" i="44"/>
  <c r="G65" i="44"/>
  <c r="G40" i="44"/>
  <c r="G30" i="44"/>
  <c r="G60" i="44"/>
  <c r="G74" i="44"/>
  <c r="G39" i="44"/>
  <c r="G29" i="44"/>
  <c r="G42" i="44"/>
  <c r="G73" i="44"/>
  <c r="G38" i="44"/>
  <c r="G72" i="44"/>
  <c r="G63" i="44"/>
  <c r="G64" i="44" s="1"/>
  <c r="G37" i="44"/>
  <c r="G71" i="44"/>
  <c r="G62" i="44"/>
  <c r="G36" i="44"/>
  <c r="G61" i="44"/>
  <c r="G43" i="44"/>
  <c r="G102" i="44"/>
  <c r="G41" i="44"/>
  <c r="G75" i="42"/>
  <c r="G65" i="42"/>
  <c r="G40" i="42"/>
  <c r="G30" i="42"/>
  <c r="G60" i="42"/>
  <c r="G74" i="42"/>
  <c r="G39" i="42"/>
  <c r="G29" i="42"/>
  <c r="G63" i="42"/>
  <c r="G64" i="42" s="1"/>
  <c r="G37" i="42"/>
  <c r="G42" i="42"/>
  <c r="G73" i="42"/>
  <c r="G38" i="42"/>
  <c r="G72" i="42"/>
  <c r="G41" i="42"/>
  <c r="G71" i="42"/>
  <c r="G62" i="42"/>
  <c r="G36" i="42"/>
  <c r="G61" i="42"/>
  <c r="G43" i="42"/>
  <c r="G102" i="42"/>
  <c r="G75" i="40"/>
  <c r="G65" i="40"/>
  <c r="G40" i="40"/>
  <c r="G30" i="40"/>
  <c r="G37" i="40"/>
  <c r="G74" i="40"/>
  <c r="G39" i="40"/>
  <c r="G29" i="40"/>
  <c r="G73" i="40"/>
  <c r="G38" i="40"/>
  <c r="G63" i="40"/>
  <c r="G64" i="40" s="1"/>
  <c r="G62" i="40"/>
  <c r="G36" i="40"/>
  <c r="G43" i="40"/>
  <c r="G60" i="40"/>
  <c r="G41" i="40"/>
  <c r="G72" i="40"/>
  <c r="G61" i="40"/>
  <c r="G42" i="40"/>
  <c r="G71" i="40"/>
  <c r="G102" i="40"/>
  <c r="G77" i="44" l="1"/>
  <c r="G78" i="44" s="1"/>
  <c r="G79" i="44" s="1"/>
  <c r="G105" i="44" s="1"/>
  <c r="G103" i="45"/>
  <c r="D91" i="45"/>
  <c r="G66" i="44"/>
  <c r="G104" i="44" s="1"/>
  <c r="G44" i="44"/>
  <c r="G31" i="44"/>
  <c r="G44" i="42"/>
  <c r="G66" i="42"/>
  <c r="G104" i="42" s="1"/>
  <c r="G77" i="42"/>
  <c r="G31" i="42"/>
  <c r="G77" i="40"/>
  <c r="G44" i="40"/>
  <c r="G66" i="40"/>
  <c r="G104" i="40" s="1"/>
  <c r="G31" i="40"/>
  <c r="G32" i="40" s="1"/>
  <c r="G91" i="45" l="1"/>
  <c r="G32" i="44"/>
  <c r="G33" i="44" s="1"/>
  <c r="G56" i="44" s="1"/>
  <c r="G32" i="42"/>
  <c r="G33" i="42" s="1"/>
  <c r="G56" i="42" s="1"/>
  <c r="G78" i="42"/>
  <c r="G79" i="42" s="1"/>
  <c r="G105" i="42" s="1"/>
  <c r="G33" i="40"/>
  <c r="G56" i="40" s="1"/>
  <c r="G78" i="40"/>
  <c r="G79" i="40" s="1"/>
  <c r="G105" i="40" s="1"/>
  <c r="E98" i="38"/>
  <c r="G88" i="38"/>
  <c r="G107" i="38" s="1"/>
  <c r="F78" i="38"/>
  <c r="G50" i="38"/>
  <c r="F45" i="38"/>
  <c r="F65" i="38" s="1"/>
  <c r="F67" i="38" s="1"/>
  <c r="F21" i="38"/>
  <c r="G21" i="38" s="1"/>
  <c r="G19" i="38"/>
  <c r="E97" i="36"/>
  <c r="G87" i="36"/>
  <c r="G106" i="36" s="1"/>
  <c r="F77" i="36"/>
  <c r="G49" i="36"/>
  <c r="F44" i="36"/>
  <c r="F64" i="36" s="1"/>
  <c r="F66" i="36" s="1"/>
  <c r="G21" i="36"/>
  <c r="G19" i="36"/>
  <c r="G47" i="36" s="1"/>
  <c r="E97" i="35"/>
  <c r="G87" i="35"/>
  <c r="G106" i="35" s="1"/>
  <c r="F77" i="35"/>
  <c r="G49" i="35"/>
  <c r="F44" i="35"/>
  <c r="F64" i="35" s="1"/>
  <c r="F66" i="35" s="1"/>
  <c r="F21" i="35"/>
  <c r="G21" i="35" s="1"/>
  <c r="G19" i="35"/>
  <c r="E98" i="34"/>
  <c r="G88" i="34"/>
  <c r="G107" i="34" s="1"/>
  <c r="F78" i="34"/>
  <c r="G50" i="34"/>
  <c r="F45" i="34"/>
  <c r="F65" i="34" s="1"/>
  <c r="F67" i="34" s="1"/>
  <c r="F21" i="34"/>
  <c r="G21" i="34" s="1"/>
  <c r="G19" i="34"/>
  <c r="G48" i="34" s="1"/>
  <c r="E98" i="33"/>
  <c r="G88" i="33"/>
  <c r="G107" i="33" s="1"/>
  <c r="F78" i="33"/>
  <c r="G50" i="33"/>
  <c r="F45" i="33"/>
  <c r="F65" i="33" s="1"/>
  <c r="F67" i="33" s="1"/>
  <c r="F21" i="33"/>
  <c r="G21" i="33" s="1"/>
  <c r="G71" i="33" s="1"/>
  <c r="G19" i="33"/>
  <c r="E97" i="32"/>
  <c r="G87" i="32"/>
  <c r="G106" i="32" s="1"/>
  <c r="F77" i="32"/>
  <c r="G49" i="32"/>
  <c r="F44" i="32"/>
  <c r="F21" i="32"/>
  <c r="G21" i="32" s="1"/>
  <c r="G19" i="32"/>
  <c r="E97" i="31"/>
  <c r="G87" i="31"/>
  <c r="G106" i="31" s="1"/>
  <c r="F77" i="31"/>
  <c r="G49" i="31"/>
  <c r="F44" i="31"/>
  <c r="F64" i="31" s="1"/>
  <c r="F66" i="31" s="1"/>
  <c r="F21" i="31"/>
  <c r="G21" i="31" s="1"/>
  <c r="G19" i="31"/>
  <c r="G47" i="31" s="1"/>
  <c r="E97" i="30"/>
  <c r="G87" i="30"/>
  <c r="G106" i="30" s="1"/>
  <c r="F77" i="30"/>
  <c r="F44" i="30"/>
  <c r="F64" i="30" s="1"/>
  <c r="F66" i="30" s="1"/>
  <c r="F21" i="30"/>
  <c r="G21" i="30" s="1"/>
  <c r="G19" i="30"/>
  <c r="G47" i="30" s="1"/>
  <c r="F20" i="33" l="1"/>
  <c r="F20" i="38"/>
  <c r="F22" i="38" s="1"/>
  <c r="G22" i="38" s="1"/>
  <c r="G24" i="38" s="1"/>
  <c r="F64" i="32"/>
  <c r="F66" i="32" s="1"/>
  <c r="G70" i="32"/>
  <c r="G55" i="36"/>
  <c r="G56" i="34"/>
  <c r="G55" i="31"/>
  <c r="G55" i="30"/>
  <c r="D92" i="45"/>
  <c r="G92" i="45" s="1"/>
  <c r="D93" i="45" s="1"/>
  <c r="G93" i="45" s="1"/>
  <c r="G103" i="44"/>
  <c r="D91" i="44"/>
  <c r="G103" i="42"/>
  <c r="D91" i="42"/>
  <c r="G103" i="40"/>
  <c r="D91" i="40"/>
  <c r="G71" i="38"/>
  <c r="G48" i="38"/>
  <c r="G56" i="38" s="1"/>
  <c r="G70" i="36"/>
  <c r="F20" i="36"/>
  <c r="F20" i="35"/>
  <c r="F22" i="35" s="1"/>
  <c r="G22" i="35" s="1"/>
  <c r="G24" i="35" s="1"/>
  <c r="G70" i="35"/>
  <c r="G47" i="35"/>
  <c r="G55" i="35" s="1"/>
  <c r="F20" i="34"/>
  <c r="G71" i="34"/>
  <c r="G20" i="33"/>
  <c r="F22" i="33"/>
  <c r="G22" i="33" s="1"/>
  <c r="G24" i="33" s="1"/>
  <c r="G48" i="33"/>
  <c r="G56" i="33" s="1"/>
  <c r="F20" i="32"/>
  <c r="G20" i="32" s="1"/>
  <c r="G47" i="32"/>
  <c r="G55" i="32" s="1"/>
  <c r="F20" i="31"/>
  <c r="G70" i="31"/>
  <c r="F20" i="30"/>
  <c r="G70" i="30"/>
  <c r="G20" i="38" l="1"/>
  <c r="G96" i="45"/>
  <c r="G95" i="45"/>
  <c r="G94" i="45"/>
  <c r="G91" i="44"/>
  <c r="G91" i="42"/>
  <c r="G91" i="40"/>
  <c r="G76" i="38"/>
  <c r="G66" i="38"/>
  <c r="G41" i="38"/>
  <c r="G31" i="38"/>
  <c r="G75" i="38"/>
  <c r="G40" i="38"/>
  <c r="G30" i="38"/>
  <c r="G74" i="38"/>
  <c r="G39" i="38"/>
  <c r="G73" i="38"/>
  <c r="G64" i="38"/>
  <c r="G65" i="38" s="1"/>
  <c r="G38" i="38"/>
  <c r="G72" i="38"/>
  <c r="G63" i="38"/>
  <c r="G37" i="38"/>
  <c r="G62" i="38"/>
  <c r="G44" i="38"/>
  <c r="G103" i="38"/>
  <c r="G61" i="38"/>
  <c r="G43" i="38"/>
  <c r="G42" i="38"/>
  <c r="F22" i="36"/>
  <c r="G22" i="36" s="1"/>
  <c r="G24" i="36" s="1"/>
  <c r="G20" i="36"/>
  <c r="G20" i="35"/>
  <c r="G75" i="35"/>
  <c r="G65" i="35"/>
  <c r="G40" i="35"/>
  <c r="G30" i="35"/>
  <c r="G42" i="35"/>
  <c r="G74" i="35"/>
  <c r="G39" i="35"/>
  <c r="G29" i="35"/>
  <c r="G73" i="35"/>
  <c r="G38" i="35"/>
  <c r="G60" i="35"/>
  <c r="G72" i="35"/>
  <c r="G63" i="35"/>
  <c r="G64" i="35" s="1"/>
  <c r="G37" i="35"/>
  <c r="G71" i="35"/>
  <c r="G62" i="35"/>
  <c r="G36" i="35"/>
  <c r="G61" i="35"/>
  <c r="G43" i="35"/>
  <c r="G102" i="35"/>
  <c r="G41" i="35"/>
  <c r="F22" i="34"/>
  <c r="G22" i="34" s="1"/>
  <c r="G24" i="34" s="1"/>
  <c r="G20" i="34"/>
  <c r="G76" i="33"/>
  <c r="G66" i="33"/>
  <c r="G41" i="33"/>
  <c r="G31" i="33"/>
  <c r="G61" i="33"/>
  <c r="G75" i="33"/>
  <c r="G40" i="33"/>
  <c r="G30" i="33"/>
  <c r="G74" i="33"/>
  <c r="G39" i="33"/>
  <c r="G64" i="33"/>
  <c r="G65" i="33" s="1"/>
  <c r="G73" i="33"/>
  <c r="G38" i="33"/>
  <c r="G42" i="33"/>
  <c r="G72" i="33"/>
  <c r="G63" i="33"/>
  <c r="G37" i="33"/>
  <c r="G43" i="33"/>
  <c r="G62" i="33"/>
  <c r="G44" i="33"/>
  <c r="G103" i="33"/>
  <c r="F22" i="32"/>
  <c r="G22" i="32" s="1"/>
  <c r="G24" i="32" s="1"/>
  <c r="G63" i="32" s="1"/>
  <c r="G64" i="32" s="1"/>
  <c r="G43" i="32"/>
  <c r="G102" i="32"/>
  <c r="F22" i="31"/>
  <c r="G22" i="31" s="1"/>
  <c r="G24" i="31" s="1"/>
  <c r="G20" i="31"/>
  <c r="F22" i="30"/>
  <c r="G22" i="30" s="1"/>
  <c r="G24" i="30" s="1"/>
  <c r="G20" i="30"/>
  <c r="G98" i="45" l="1"/>
  <c r="G40" i="32"/>
  <c r="G78" i="33"/>
  <c r="G42" i="32"/>
  <c r="G60" i="32"/>
  <c r="G39" i="32"/>
  <c r="G74" i="32"/>
  <c r="G71" i="32"/>
  <c r="G41" i="32"/>
  <c r="G75" i="32"/>
  <c r="G29" i="32"/>
  <c r="G30" i="32"/>
  <c r="G72" i="32"/>
  <c r="G61" i="32"/>
  <c r="G65" i="32"/>
  <c r="G66" i="32" s="1"/>
  <c r="G104" i="32" s="1"/>
  <c r="G37" i="32"/>
  <c r="G36" i="32"/>
  <c r="G38" i="32"/>
  <c r="G62" i="32"/>
  <c r="G73" i="32"/>
  <c r="G107" i="45"/>
  <c r="G108" i="45" s="1"/>
  <c r="D32" i="3" s="1"/>
  <c r="E32" i="3" s="1"/>
  <c r="F32" i="3" s="1"/>
  <c r="D92" i="44"/>
  <c r="G92" i="44" s="1"/>
  <c r="D93" i="44" s="1"/>
  <c r="G93" i="44" s="1"/>
  <c r="D92" i="42"/>
  <c r="G92" i="42" s="1"/>
  <c r="D93" i="42" s="1"/>
  <c r="G93" i="42" s="1"/>
  <c r="D92" i="40"/>
  <c r="G92" i="40" s="1"/>
  <c r="D93" i="40" s="1"/>
  <c r="G93" i="40" s="1"/>
  <c r="G78" i="38"/>
  <c r="G79" i="38" s="1"/>
  <c r="G80" i="38" s="1"/>
  <c r="G106" i="38" s="1"/>
  <c r="G67" i="38"/>
  <c r="G105" i="38" s="1"/>
  <c r="G45" i="38"/>
  <c r="G32" i="38"/>
  <c r="G75" i="36"/>
  <c r="G65" i="36"/>
  <c r="G40" i="36"/>
  <c r="G30" i="36"/>
  <c r="G74" i="36"/>
  <c r="G39" i="36"/>
  <c r="G29" i="36"/>
  <c r="G73" i="36"/>
  <c r="G72" i="36"/>
  <c r="G63" i="36"/>
  <c r="G64" i="36" s="1"/>
  <c r="G37" i="36"/>
  <c r="G71" i="36"/>
  <c r="G62" i="36"/>
  <c r="G36" i="36"/>
  <c r="G61" i="36"/>
  <c r="G43" i="36"/>
  <c r="G42" i="36"/>
  <c r="G38" i="36"/>
  <c r="G102" i="36"/>
  <c r="G60" i="36"/>
  <c r="G41" i="36"/>
  <c r="G77" i="35"/>
  <c r="G78" i="35" s="1"/>
  <c r="G79" i="35" s="1"/>
  <c r="G105" i="35" s="1"/>
  <c r="G44" i="35"/>
  <c r="G66" i="35"/>
  <c r="G104" i="35" s="1"/>
  <c r="G31" i="35"/>
  <c r="G75" i="34"/>
  <c r="G40" i="34"/>
  <c r="G30" i="34"/>
  <c r="G63" i="34"/>
  <c r="G74" i="34"/>
  <c r="G39" i="34"/>
  <c r="G72" i="34"/>
  <c r="G37" i="34"/>
  <c r="G31" i="34"/>
  <c r="G73" i="34"/>
  <c r="G64" i="34"/>
  <c r="G65" i="34" s="1"/>
  <c r="G38" i="34"/>
  <c r="G62" i="34"/>
  <c r="G44" i="34"/>
  <c r="G103" i="34"/>
  <c r="G61" i="34"/>
  <c r="G43" i="34"/>
  <c r="G76" i="34"/>
  <c r="G66" i="34"/>
  <c r="G41" i="34"/>
  <c r="G42" i="34"/>
  <c r="G79" i="33"/>
  <c r="G80" i="33" s="1"/>
  <c r="G106" i="33" s="1"/>
  <c r="G67" i="33"/>
  <c r="G105" i="33" s="1"/>
  <c r="G45" i="33"/>
  <c r="G32" i="33"/>
  <c r="G75" i="31"/>
  <c r="G65" i="31"/>
  <c r="G40" i="31"/>
  <c r="G30" i="31"/>
  <c r="G36" i="31"/>
  <c r="G74" i="31"/>
  <c r="G39" i="31"/>
  <c r="G29" i="31"/>
  <c r="G63" i="31"/>
  <c r="G64" i="31" s="1"/>
  <c r="G73" i="31"/>
  <c r="G38" i="31"/>
  <c r="G72" i="31"/>
  <c r="G37" i="31"/>
  <c r="G60" i="31"/>
  <c r="G41" i="31"/>
  <c r="G42" i="31"/>
  <c r="G71" i="31"/>
  <c r="G62" i="31"/>
  <c r="G61" i="31"/>
  <c r="G43" i="31"/>
  <c r="G102" i="31"/>
  <c r="G75" i="30"/>
  <c r="G65" i="30"/>
  <c r="G40" i="30"/>
  <c r="G30" i="30"/>
  <c r="G37" i="30"/>
  <c r="G36" i="30"/>
  <c r="G61" i="30"/>
  <c r="G43" i="30"/>
  <c r="G42" i="30"/>
  <c r="G41" i="30"/>
  <c r="G74" i="30"/>
  <c r="G39" i="30"/>
  <c r="G29" i="30"/>
  <c r="G73" i="30"/>
  <c r="G38" i="30"/>
  <c r="G72" i="30"/>
  <c r="G63" i="30"/>
  <c r="G64" i="30" s="1"/>
  <c r="G71" i="30"/>
  <c r="G62" i="30"/>
  <c r="G102" i="30"/>
  <c r="G60" i="30"/>
  <c r="G31" i="36" l="1"/>
  <c r="G77" i="32"/>
  <c r="G31" i="30"/>
  <c r="G32" i="30" s="1"/>
  <c r="G33" i="30" s="1"/>
  <c r="G44" i="32"/>
  <c r="G31" i="32"/>
  <c r="G44" i="36"/>
  <c r="G96" i="44"/>
  <c r="G95" i="44"/>
  <c r="G94" i="44"/>
  <c r="G96" i="42"/>
  <c r="G95" i="42"/>
  <c r="G94" i="42"/>
  <c r="G96" i="40"/>
  <c r="G95" i="40"/>
  <c r="G94" i="40"/>
  <c r="G33" i="38"/>
  <c r="G34" i="38" s="1"/>
  <c r="G57" i="38" s="1"/>
  <c r="G77" i="36"/>
  <c r="G78" i="36" s="1"/>
  <c r="G79" i="36" s="1"/>
  <c r="G105" i="36" s="1"/>
  <c r="G32" i="36"/>
  <c r="G33" i="36" s="1"/>
  <c r="G66" i="36"/>
  <c r="G104" i="36" s="1"/>
  <c r="G32" i="35"/>
  <c r="G33" i="35" s="1"/>
  <c r="G56" i="35" s="1"/>
  <c r="G78" i="34"/>
  <c r="G79" i="34" s="1"/>
  <c r="G80" i="34" s="1"/>
  <c r="G106" i="34" s="1"/>
  <c r="G32" i="34"/>
  <c r="G33" i="34" s="1"/>
  <c r="G34" i="34" s="1"/>
  <c r="G67" i="34"/>
  <c r="G105" i="34" s="1"/>
  <c r="G45" i="34"/>
  <c r="G33" i="33"/>
  <c r="G34" i="33" s="1"/>
  <c r="G57" i="33" s="1"/>
  <c r="G78" i="32"/>
  <c r="G79" i="32" s="1"/>
  <c r="G105" i="32" s="1"/>
  <c r="G66" i="31"/>
  <c r="G104" i="31" s="1"/>
  <c r="G44" i="31"/>
  <c r="G77" i="31"/>
  <c r="G31" i="31"/>
  <c r="G44" i="30"/>
  <c r="G66" i="30"/>
  <c r="G104" i="30" s="1"/>
  <c r="G77" i="30"/>
  <c r="G56" i="36" l="1"/>
  <c r="G56" i="30"/>
  <c r="G32" i="32"/>
  <c r="G33" i="32" s="1"/>
  <c r="G56" i="32" s="1"/>
  <c r="G98" i="44"/>
  <c r="G107" i="44" s="1"/>
  <c r="G108" i="44" s="1"/>
  <c r="D31" i="3" s="1"/>
  <c r="E31" i="3" s="1"/>
  <c r="F31" i="3" s="1"/>
  <c r="G98" i="42"/>
  <c r="G107" i="42" s="1"/>
  <c r="G108" i="42" s="1"/>
  <c r="D30" i="3" s="1"/>
  <c r="G98" i="40"/>
  <c r="G107" i="40" s="1"/>
  <c r="G108" i="40" s="1"/>
  <c r="D29" i="3" s="1"/>
  <c r="G104" i="38"/>
  <c r="D92" i="38"/>
  <c r="G103" i="36"/>
  <c r="D91" i="36"/>
  <c r="G103" i="35"/>
  <c r="D91" i="35"/>
  <c r="G57" i="34"/>
  <c r="G104" i="34" s="1"/>
  <c r="G104" i="33"/>
  <c r="D92" i="33"/>
  <c r="G78" i="31"/>
  <c r="G79" i="31" s="1"/>
  <c r="G105" i="31" s="1"/>
  <c r="G32" i="31"/>
  <c r="G33" i="31" s="1"/>
  <c r="G56" i="31" s="1"/>
  <c r="G78" i="30"/>
  <c r="G79" i="30" s="1"/>
  <c r="G103" i="30"/>
  <c r="D92" i="34" l="1"/>
  <c r="G92" i="34" s="1"/>
  <c r="G103" i="32"/>
  <c r="D91" i="32"/>
  <c r="G91" i="32" s="1"/>
  <c r="G92" i="38"/>
  <c r="G91" i="36"/>
  <c r="G91" i="35"/>
  <c r="G92" i="33"/>
  <c r="G103" i="31"/>
  <c r="D91" i="31"/>
  <c r="G105" i="30"/>
  <c r="D91" i="30"/>
  <c r="D93" i="38" l="1"/>
  <c r="G93" i="38" s="1"/>
  <c r="D94" i="38" s="1"/>
  <c r="G94" i="38" s="1"/>
  <c r="D92" i="36"/>
  <c r="G92" i="36" s="1"/>
  <c r="D93" i="36" s="1"/>
  <c r="G93" i="36" s="1"/>
  <c r="D92" i="35"/>
  <c r="G92" i="35" s="1"/>
  <c r="D93" i="35" s="1"/>
  <c r="G93" i="35" s="1"/>
  <c r="D93" i="34"/>
  <c r="G93" i="34" s="1"/>
  <c r="D94" i="34" s="1"/>
  <c r="G94" i="34" s="1"/>
  <c r="D93" i="33"/>
  <c r="G93" i="33" s="1"/>
  <c r="D94" i="33" s="1"/>
  <c r="G94" i="33" s="1"/>
  <c r="D92" i="32"/>
  <c r="G92" i="32" s="1"/>
  <c r="D93" i="32" s="1"/>
  <c r="G93" i="32" s="1"/>
  <c r="G91" i="31"/>
  <c r="G91" i="30"/>
  <c r="G97" i="38" l="1"/>
  <c r="G96" i="38"/>
  <c r="G95" i="38"/>
  <c r="G95" i="36"/>
  <c r="G96" i="36"/>
  <c r="G94" i="36"/>
  <c r="G96" i="35"/>
  <c r="G95" i="35"/>
  <c r="G94" i="35"/>
  <c r="G97" i="34"/>
  <c r="G96" i="34"/>
  <c r="G95" i="34"/>
  <c r="G97" i="33"/>
  <c r="G96" i="33"/>
  <c r="G95" i="33"/>
  <c r="G96" i="32"/>
  <c r="G95" i="32"/>
  <c r="G94" i="32"/>
  <c r="D92" i="31"/>
  <c r="G92" i="31" s="1"/>
  <c r="D93" i="31" s="1"/>
  <c r="G93" i="31" s="1"/>
  <c r="D92" i="30"/>
  <c r="G92" i="30" s="1"/>
  <c r="D93" i="30" s="1"/>
  <c r="G93" i="30" s="1"/>
  <c r="G99" i="33" l="1"/>
  <c r="G108" i="33" s="1"/>
  <c r="G109" i="33" s="1"/>
  <c r="D24" i="3" s="1"/>
  <c r="E24" i="3" s="1"/>
  <c r="G98" i="36"/>
  <c r="G107" i="36" s="1"/>
  <c r="G108" i="36" s="1"/>
  <c r="D27" i="3" s="1"/>
  <c r="G98" i="32"/>
  <c r="G107" i="32" s="1"/>
  <c r="G108" i="32" s="1"/>
  <c r="D22" i="3" s="1"/>
  <c r="G99" i="34"/>
  <c r="G108" i="34" s="1"/>
  <c r="G109" i="34" s="1"/>
  <c r="D25" i="3" s="1"/>
  <c r="G98" i="35"/>
  <c r="G107" i="35" s="1"/>
  <c r="G108" i="35" s="1"/>
  <c r="D26" i="3" s="1"/>
  <c r="G99" i="38"/>
  <c r="G108" i="38" s="1"/>
  <c r="G109" i="38" s="1"/>
  <c r="D28" i="3" s="1"/>
  <c r="G96" i="31"/>
  <c r="G95" i="31"/>
  <c r="G94" i="31"/>
  <c r="G96" i="30"/>
  <c r="G94" i="30"/>
  <c r="G95" i="30"/>
  <c r="G98" i="31" l="1"/>
  <c r="G107" i="31" s="1"/>
  <c r="G108" i="31" s="1"/>
  <c r="D21" i="3" s="1"/>
  <c r="G98" i="30"/>
  <c r="G107" i="30" s="1"/>
  <c r="G108" i="30" s="1"/>
  <c r="D20" i="3" s="1"/>
  <c r="E98" i="29"/>
  <c r="G107" i="29"/>
  <c r="F78" i="29"/>
  <c r="G50" i="29"/>
  <c r="F45" i="29"/>
  <c r="F65" i="29" s="1"/>
  <c r="F67" i="29" s="1"/>
  <c r="G21" i="29"/>
  <c r="G19" i="29"/>
  <c r="G48" i="29" l="1"/>
  <c r="F20" i="29"/>
  <c r="G56" i="29"/>
  <c r="G71" i="29"/>
  <c r="E98" i="28"/>
  <c r="G88" i="28"/>
  <c r="G107" i="28" s="1"/>
  <c r="F78" i="28"/>
  <c r="G50" i="28"/>
  <c r="F45" i="28"/>
  <c r="F65" i="28" s="1"/>
  <c r="F67" i="28" s="1"/>
  <c r="G21" i="28"/>
  <c r="G19" i="28"/>
  <c r="E97" i="27"/>
  <c r="G87" i="27"/>
  <c r="G106" i="27" s="1"/>
  <c r="F77" i="27"/>
  <c r="G49" i="27"/>
  <c r="F44" i="27"/>
  <c r="F64" i="27" s="1"/>
  <c r="F66" i="27" s="1"/>
  <c r="F21" i="27"/>
  <c r="G21" i="27" s="1"/>
  <c r="G19" i="27"/>
  <c r="E97" i="26"/>
  <c r="G87" i="26"/>
  <c r="G106" i="26" s="1"/>
  <c r="F77" i="26"/>
  <c r="G49" i="26"/>
  <c r="F44" i="26"/>
  <c r="F64" i="26" s="1"/>
  <c r="F66" i="26" s="1"/>
  <c r="F21" i="26"/>
  <c r="G21" i="26" s="1"/>
  <c r="G19" i="26"/>
  <c r="F20" i="26" l="1"/>
  <c r="G22" i="29"/>
  <c r="G24" i="29" s="1"/>
  <c r="G20" i="29"/>
  <c r="F20" i="28"/>
  <c r="F22" i="28" s="1"/>
  <c r="G22" i="28" s="1"/>
  <c r="G24" i="28" s="1"/>
  <c r="G71" i="28"/>
  <c r="G48" i="28"/>
  <c r="G56" i="28" s="1"/>
  <c r="F20" i="27"/>
  <c r="G70" i="27"/>
  <c r="G47" i="27"/>
  <c r="G55" i="27" s="1"/>
  <c r="G70" i="26"/>
  <c r="G20" i="26"/>
  <c r="F22" i="26"/>
  <c r="G22" i="26" s="1"/>
  <c r="G24" i="26" s="1"/>
  <c r="G47" i="26"/>
  <c r="G55" i="26" s="1"/>
  <c r="E97" i="25"/>
  <c r="G87" i="25"/>
  <c r="G106" i="25" s="1"/>
  <c r="F77" i="25"/>
  <c r="G49" i="25"/>
  <c r="F44" i="25"/>
  <c r="F64" i="25" s="1"/>
  <c r="F66" i="25" s="1"/>
  <c r="F21" i="25"/>
  <c r="G21" i="25" s="1"/>
  <c r="G19" i="25"/>
  <c r="G47" i="25" s="1"/>
  <c r="E98" i="24"/>
  <c r="G88" i="24"/>
  <c r="G107" i="24" s="1"/>
  <c r="G50" i="24"/>
  <c r="F45" i="24"/>
  <c r="F65" i="24" s="1"/>
  <c r="F67" i="24" s="1"/>
  <c r="F21" i="24"/>
  <c r="G21" i="24" s="1"/>
  <c r="G19" i="24"/>
  <c r="E97" i="23"/>
  <c r="G87" i="23"/>
  <c r="G106" i="23" s="1"/>
  <c r="F77" i="23"/>
  <c r="G49" i="23"/>
  <c r="F44" i="23"/>
  <c r="F64" i="23" s="1"/>
  <c r="F66" i="23" s="1"/>
  <c r="F21" i="23"/>
  <c r="G21" i="23" s="1"/>
  <c r="G19" i="23"/>
  <c r="E97" i="22"/>
  <c r="G87" i="22"/>
  <c r="G106" i="22" s="1"/>
  <c r="F77" i="22"/>
  <c r="G49" i="22"/>
  <c r="F44" i="22"/>
  <c r="F64" i="22" s="1"/>
  <c r="F66" i="22" s="1"/>
  <c r="F21" i="22"/>
  <c r="G21" i="22" s="1"/>
  <c r="G19" i="22"/>
  <c r="G47" i="22" s="1"/>
  <c r="G71" i="24" l="1"/>
  <c r="F20" i="23"/>
  <c r="G55" i="22"/>
  <c r="F20" i="24"/>
  <c r="F22" i="24" s="1"/>
  <c r="G22" i="24" s="1"/>
  <c r="G24" i="24" s="1"/>
  <c r="G55" i="25"/>
  <c r="G76" i="29"/>
  <c r="G66" i="29"/>
  <c r="G41" i="29"/>
  <c r="G31" i="29"/>
  <c r="G75" i="29"/>
  <c r="G40" i="29"/>
  <c r="G30" i="29"/>
  <c r="G74" i="29"/>
  <c r="G39" i="29"/>
  <c r="G61" i="29"/>
  <c r="G73" i="29"/>
  <c r="G64" i="29"/>
  <c r="G65" i="29" s="1"/>
  <c r="G38" i="29"/>
  <c r="G43" i="29"/>
  <c r="G72" i="29"/>
  <c r="G63" i="29"/>
  <c r="G37" i="29"/>
  <c r="G62" i="29"/>
  <c r="G44" i="29"/>
  <c r="G103" i="29"/>
  <c r="G42" i="29"/>
  <c r="G20" i="28"/>
  <c r="G76" i="28"/>
  <c r="G66" i="28"/>
  <c r="G41" i="28"/>
  <c r="G31" i="28"/>
  <c r="G42" i="28"/>
  <c r="G75" i="28"/>
  <c r="G40" i="28"/>
  <c r="G30" i="28"/>
  <c r="G74" i="28"/>
  <c r="G39" i="28"/>
  <c r="G38" i="28"/>
  <c r="G61" i="28"/>
  <c r="G73" i="28"/>
  <c r="G64" i="28"/>
  <c r="G65" i="28" s="1"/>
  <c r="G72" i="28"/>
  <c r="G63" i="28"/>
  <c r="G37" i="28"/>
  <c r="G103" i="28"/>
  <c r="G43" i="28"/>
  <c r="G62" i="28"/>
  <c r="G44" i="28"/>
  <c r="F22" i="27"/>
  <c r="G22" i="27" s="1"/>
  <c r="G24" i="27" s="1"/>
  <c r="G20" i="27"/>
  <c r="G75" i="26"/>
  <c r="G65" i="26"/>
  <c r="G40" i="26"/>
  <c r="G30" i="26"/>
  <c r="G39" i="26"/>
  <c r="G29" i="26"/>
  <c r="G62" i="26"/>
  <c r="G36" i="26"/>
  <c r="G43" i="26"/>
  <c r="G74" i="26"/>
  <c r="G102" i="26"/>
  <c r="G73" i="26"/>
  <c r="G38" i="26"/>
  <c r="G37" i="26"/>
  <c r="G71" i="26"/>
  <c r="G60" i="26"/>
  <c r="G72" i="26"/>
  <c r="G63" i="26"/>
  <c r="G64" i="26" s="1"/>
  <c r="G61" i="26"/>
  <c r="G42" i="26"/>
  <c r="G41" i="26"/>
  <c r="F20" i="25"/>
  <c r="G20" i="25" s="1"/>
  <c r="G70" i="25"/>
  <c r="G48" i="24"/>
  <c r="G56" i="24" s="1"/>
  <c r="G20" i="23"/>
  <c r="F22" i="23"/>
  <c r="G22" i="23" s="1"/>
  <c r="G24" i="23" s="1"/>
  <c r="G70" i="23"/>
  <c r="G47" i="23"/>
  <c r="G55" i="23" s="1"/>
  <c r="F20" i="22"/>
  <c r="G70" i="22"/>
  <c r="E98" i="21"/>
  <c r="G88" i="21"/>
  <c r="G107" i="21" s="1"/>
  <c r="F78" i="21"/>
  <c r="F45" i="21"/>
  <c r="F65" i="21" s="1"/>
  <c r="F67" i="21" s="1"/>
  <c r="G21" i="21"/>
  <c r="G19" i="21"/>
  <c r="G48" i="21" s="1"/>
  <c r="G20" i="24" l="1"/>
  <c r="G32" i="29"/>
  <c r="G33" i="29" s="1"/>
  <c r="G34" i="29" s="1"/>
  <c r="G76" i="24"/>
  <c r="G72" i="24"/>
  <c r="G73" i="24"/>
  <c r="G74" i="24"/>
  <c r="G75" i="24"/>
  <c r="G45" i="29"/>
  <c r="G78" i="28"/>
  <c r="G56" i="21"/>
  <c r="G31" i="26"/>
  <c r="G32" i="26" s="1"/>
  <c r="G33" i="26" s="1"/>
  <c r="G78" i="29"/>
  <c r="G67" i="29"/>
  <c r="G105" i="29" s="1"/>
  <c r="G79" i="28"/>
  <c r="G80" i="28" s="1"/>
  <c r="G106" i="28" s="1"/>
  <c r="G67" i="28"/>
  <c r="G105" i="28" s="1"/>
  <c r="G45" i="28"/>
  <c r="G32" i="28"/>
  <c r="G75" i="27"/>
  <c r="G65" i="27"/>
  <c r="G40" i="27"/>
  <c r="G30" i="27"/>
  <c r="G74" i="27"/>
  <c r="G39" i="27"/>
  <c r="G29" i="27"/>
  <c r="G63" i="27"/>
  <c r="G64" i="27" s="1"/>
  <c r="G37" i="27"/>
  <c r="G73" i="27"/>
  <c r="G38" i="27"/>
  <c r="G72" i="27"/>
  <c r="G71" i="27"/>
  <c r="G62" i="27"/>
  <c r="G36" i="27"/>
  <c r="G60" i="27"/>
  <c r="G42" i="27"/>
  <c r="G41" i="27"/>
  <c r="G61" i="27"/>
  <c r="G43" i="27"/>
  <c r="G102" i="27"/>
  <c r="G44" i="26"/>
  <c r="G77" i="26"/>
  <c r="G78" i="26" s="1"/>
  <c r="G79" i="26" s="1"/>
  <c r="G105" i="26" s="1"/>
  <c r="G66" i="26"/>
  <c r="G104" i="26" s="1"/>
  <c r="F22" i="25"/>
  <c r="G22" i="25" s="1"/>
  <c r="G24" i="25" s="1"/>
  <c r="G37" i="25" s="1"/>
  <c r="G66" i="24"/>
  <c r="G41" i="24"/>
  <c r="G31" i="24"/>
  <c r="G61" i="24"/>
  <c r="G40" i="24"/>
  <c r="G30" i="24"/>
  <c r="G43" i="24"/>
  <c r="G39" i="24"/>
  <c r="G64" i="24"/>
  <c r="G65" i="24" s="1"/>
  <c r="G38" i="24"/>
  <c r="G63" i="24"/>
  <c r="G37" i="24"/>
  <c r="G62" i="24"/>
  <c r="G44" i="24"/>
  <c r="G103" i="24"/>
  <c r="G42" i="24"/>
  <c r="G75" i="23"/>
  <c r="G65" i="23"/>
  <c r="G40" i="23"/>
  <c r="G30" i="23"/>
  <c r="G63" i="23"/>
  <c r="G64" i="23" s="1"/>
  <c r="G41" i="23"/>
  <c r="G74" i="23"/>
  <c r="G39" i="23"/>
  <c r="G29" i="23"/>
  <c r="G73" i="23"/>
  <c r="G38" i="23"/>
  <c r="G72" i="23"/>
  <c r="G37" i="23"/>
  <c r="G71" i="23"/>
  <c r="G62" i="23"/>
  <c r="G36" i="23"/>
  <c r="G60" i="23"/>
  <c r="G42" i="23"/>
  <c r="G61" i="23"/>
  <c r="G43" i="23"/>
  <c r="G102" i="23"/>
  <c r="F22" i="22"/>
  <c r="G22" i="22" s="1"/>
  <c r="G24" i="22" s="1"/>
  <c r="G20" i="22"/>
  <c r="F20" i="21"/>
  <c r="G71" i="21"/>
  <c r="G71" i="25" l="1"/>
  <c r="G38" i="25"/>
  <c r="G63" i="25"/>
  <c r="G64" i="25" s="1"/>
  <c r="G30" i="25"/>
  <c r="G41" i="25"/>
  <c r="G72" i="25"/>
  <c r="G61" i="25"/>
  <c r="G62" i="25"/>
  <c r="G57" i="29"/>
  <c r="G78" i="24"/>
  <c r="G77" i="23"/>
  <c r="G78" i="23" s="1"/>
  <c r="G79" i="23" s="1"/>
  <c r="G105" i="23" s="1"/>
  <c r="G31" i="27"/>
  <c r="G32" i="27" s="1"/>
  <c r="G33" i="27" s="1"/>
  <c r="G42" i="25"/>
  <c r="G73" i="25"/>
  <c r="G40" i="25"/>
  <c r="G60" i="25"/>
  <c r="G29" i="25"/>
  <c r="G65" i="25"/>
  <c r="G102" i="25"/>
  <c r="G39" i="25"/>
  <c r="G75" i="25"/>
  <c r="G43" i="25"/>
  <c r="G74" i="25"/>
  <c r="G36" i="25"/>
  <c r="G104" i="29"/>
  <c r="G79" i="29"/>
  <c r="G80" i="29" s="1"/>
  <c r="G33" i="28"/>
  <c r="G34" i="28" s="1"/>
  <c r="G57" i="28" s="1"/>
  <c r="G77" i="27"/>
  <c r="G78" i="27" s="1"/>
  <c r="G79" i="27" s="1"/>
  <c r="G105" i="27" s="1"/>
  <c r="G56" i="26"/>
  <c r="G103" i="26" s="1"/>
  <c r="G66" i="27"/>
  <c r="G104" i="27" s="1"/>
  <c r="G44" i="27"/>
  <c r="G67" i="24"/>
  <c r="G105" i="24" s="1"/>
  <c r="G45" i="24"/>
  <c r="G32" i="24"/>
  <c r="G66" i="23"/>
  <c r="G104" i="23" s="1"/>
  <c r="G31" i="23"/>
  <c r="G44" i="23"/>
  <c r="G74" i="22"/>
  <c r="G39" i="22"/>
  <c r="G29" i="22"/>
  <c r="G73" i="22"/>
  <c r="G38" i="22"/>
  <c r="G37" i="22"/>
  <c r="G61" i="22"/>
  <c r="G42" i="22"/>
  <c r="G40" i="22"/>
  <c r="G30" i="22"/>
  <c r="G72" i="22"/>
  <c r="G63" i="22"/>
  <c r="G64" i="22" s="1"/>
  <c r="G36" i="22"/>
  <c r="G43" i="22"/>
  <c r="G102" i="22"/>
  <c r="G60" i="22"/>
  <c r="G71" i="22"/>
  <c r="G62" i="22"/>
  <c r="G41" i="22"/>
  <c r="G75" i="22"/>
  <c r="G65" i="22"/>
  <c r="F22" i="21"/>
  <c r="G22" i="21" s="1"/>
  <c r="G24" i="21" s="1"/>
  <c r="G20" i="21"/>
  <c r="G31" i="25" l="1"/>
  <c r="G44" i="25"/>
  <c r="D91" i="26"/>
  <c r="G91" i="26" s="1"/>
  <c r="G66" i="25"/>
  <c r="G104" i="25" s="1"/>
  <c r="G77" i="25"/>
  <c r="G78" i="25" s="1"/>
  <c r="G79" i="25" s="1"/>
  <c r="G105" i="25" s="1"/>
  <c r="G79" i="24"/>
  <c r="G80" i="24"/>
  <c r="G106" i="24" s="1"/>
  <c r="G31" i="22"/>
  <c r="G32" i="22" s="1"/>
  <c r="G33" i="22" s="1"/>
  <c r="G106" i="29"/>
  <c r="D92" i="29"/>
  <c r="G104" i="28"/>
  <c r="D92" i="28"/>
  <c r="G56" i="27"/>
  <c r="G32" i="25"/>
  <c r="G33" i="25" s="1"/>
  <c r="G56" i="25" s="1"/>
  <c r="G33" i="24"/>
  <c r="G34" i="24" s="1"/>
  <c r="G57" i="24" s="1"/>
  <c r="G32" i="23"/>
  <c r="G33" i="23" s="1"/>
  <c r="G56" i="23" s="1"/>
  <c r="G66" i="22"/>
  <c r="G104" i="22" s="1"/>
  <c r="G44" i="22"/>
  <c r="G77" i="22"/>
  <c r="G74" i="21"/>
  <c r="G39" i="21"/>
  <c r="G73" i="21"/>
  <c r="G64" i="21"/>
  <c r="G65" i="21" s="1"/>
  <c r="G38" i="21"/>
  <c r="G72" i="21"/>
  <c r="G63" i="21"/>
  <c r="G37" i="21"/>
  <c r="G62" i="21"/>
  <c r="G44" i="21"/>
  <c r="G103" i="21"/>
  <c r="G61" i="21"/>
  <c r="G43" i="21"/>
  <c r="G42" i="21"/>
  <c r="G76" i="21"/>
  <c r="G66" i="21"/>
  <c r="G41" i="21"/>
  <c r="G31" i="21"/>
  <c r="G75" i="21"/>
  <c r="G40" i="21"/>
  <c r="G30" i="21"/>
  <c r="G32" i="21" l="1"/>
  <c r="G92" i="29"/>
  <c r="G92" i="28"/>
  <c r="G103" i="27"/>
  <c r="D91" i="27"/>
  <c r="D92" i="26"/>
  <c r="G92" i="26" s="1"/>
  <c r="D93" i="26" s="1"/>
  <c r="G93" i="26" s="1"/>
  <c r="G103" i="25"/>
  <c r="D91" i="25"/>
  <c r="G104" i="24"/>
  <c r="D92" i="24"/>
  <c r="G103" i="23"/>
  <c r="D91" i="23"/>
  <c r="G56" i="22"/>
  <c r="G103" i="22" s="1"/>
  <c r="G78" i="22"/>
  <c r="G79" i="22"/>
  <c r="G105" i="22" s="1"/>
  <c r="G45" i="21"/>
  <c r="G33" i="21"/>
  <c r="G34" i="21" s="1"/>
  <c r="G78" i="21"/>
  <c r="G67" i="21"/>
  <c r="G105" i="21" s="1"/>
  <c r="G57" i="21" l="1"/>
  <c r="G104" i="21" s="1"/>
  <c r="D93" i="29"/>
  <c r="G93" i="29" s="1"/>
  <c r="D94" i="29" s="1"/>
  <c r="G94" i="29" s="1"/>
  <c r="D93" i="28"/>
  <c r="G93" i="28" s="1"/>
  <c r="D94" i="28" s="1"/>
  <c r="G94" i="28" s="1"/>
  <c r="G91" i="27"/>
  <c r="G96" i="26"/>
  <c r="G95" i="26"/>
  <c r="G94" i="26"/>
  <c r="G91" i="25"/>
  <c r="G92" i="24"/>
  <c r="G91" i="23"/>
  <c r="D91" i="22"/>
  <c r="G79" i="21"/>
  <c r="G80" i="21" s="1"/>
  <c r="G97" i="29" l="1"/>
  <c r="G96" i="29"/>
  <c r="G95" i="29"/>
  <c r="G97" i="28"/>
  <c r="G96" i="28"/>
  <c r="G95" i="28"/>
  <c r="G98" i="26"/>
  <c r="G107" i="26" s="1"/>
  <c r="G108" i="26" s="1"/>
  <c r="D16" i="3" s="1"/>
  <c r="D92" i="27"/>
  <c r="G92" i="27" s="1"/>
  <c r="D93" i="27" s="1"/>
  <c r="G93" i="27" s="1"/>
  <c r="D92" i="25"/>
  <c r="G92" i="25" s="1"/>
  <c r="D93" i="25" s="1"/>
  <c r="G93" i="25" s="1"/>
  <c r="D93" i="24"/>
  <c r="G93" i="24" s="1"/>
  <c r="D94" i="24" s="1"/>
  <c r="G94" i="24" s="1"/>
  <c r="D92" i="23"/>
  <c r="G92" i="23" s="1"/>
  <c r="D93" i="23" s="1"/>
  <c r="G93" i="23" s="1"/>
  <c r="G91" i="22"/>
  <c r="G106" i="21"/>
  <c r="D92" i="21"/>
  <c r="G99" i="29" l="1"/>
  <c r="G108" i="29" s="1"/>
  <c r="G109" i="29" s="1"/>
  <c r="D19" i="3" s="1"/>
  <c r="G99" i="28"/>
  <c r="G108" i="28" s="1"/>
  <c r="G109" i="28" s="1"/>
  <c r="D18" i="3" s="1"/>
  <c r="G96" i="27"/>
  <c r="G95" i="27"/>
  <c r="G94" i="27"/>
  <c r="G94" i="25"/>
  <c r="G96" i="25"/>
  <c r="G95" i="25"/>
  <c r="G97" i="24"/>
  <c r="G96" i="24"/>
  <c r="G95" i="24"/>
  <c r="G96" i="23"/>
  <c r="G95" i="23"/>
  <c r="G94" i="23"/>
  <c r="G98" i="23" s="1"/>
  <c r="G107" i="23" s="1"/>
  <c r="G108" i="23" s="1"/>
  <c r="D12" i="3" s="1"/>
  <c r="D92" i="22"/>
  <c r="G92" i="22" s="1"/>
  <c r="D93" i="22" s="1"/>
  <c r="G93" i="22" s="1"/>
  <c r="G92" i="21"/>
  <c r="G98" i="27" l="1"/>
  <c r="G107" i="27" s="1"/>
  <c r="G108" i="27" s="1"/>
  <c r="D17" i="3" s="1"/>
  <c r="G98" i="25"/>
  <c r="G107" i="25" s="1"/>
  <c r="G108" i="25" s="1"/>
  <c r="D15" i="3" s="1"/>
  <c r="G99" i="24"/>
  <c r="G108" i="24" s="1"/>
  <c r="G109" i="24" s="1"/>
  <c r="D14" i="3" s="1"/>
  <c r="G96" i="22"/>
  <c r="G95" i="22"/>
  <c r="G94" i="22"/>
  <c r="D93" i="21"/>
  <c r="G93" i="21" s="1"/>
  <c r="G98" i="22" l="1"/>
  <c r="G107" i="22" s="1"/>
  <c r="G108" i="22" s="1"/>
  <c r="D11" i="3" s="1"/>
  <c r="D94" i="21"/>
  <c r="G94" i="21" s="1"/>
  <c r="G96" i="21" l="1"/>
  <c r="G95" i="21"/>
  <c r="G97" i="21"/>
  <c r="G99" i="21" l="1"/>
  <c r="G108" i="21" s="1"/>
  <c r="G109" i="21" s="1"/>
  <c r="D10" i="3" s="1"/>
  <c r="E97" i="19" l="1"/>
  <c r="G87" i="19"/>
  <c r="G106" i="19" s="1"/>
  <c r="F77" i="19"/>
  <c r="G49" i="19"/>
  <c r="F44" i="19"/>
  <c r="F64" i="19" s="1"/>
  <c r="F66" i="19" s="1"/>
  <c r="G21" i="19"/>
  <c r="G19" i="19"/>
  <c r="E98" i="18"/>
  <c r="G107" i="18"/>
  <c r="F78" i="18"/>
  <c r="G50" i="18"/>
  <c r="F45" i="18"/>
  <c r="F67" i="18" s="1"/>
  <c r="G21" i="18"/>
  <c r="G19" i="18"/>
  <c r="G71" i="18" l="1"/>
  <c r="F20" i="18"/>
  <c r="F22" i="18" s="1"/>
  <c r="G22" i="18" s="1"/>
  <c r="G24" i="18" s="1"/>
  <c r="F20" i="19"/>
  <c r="F22" i="19" s="1"/>
  <c r="G22" i="19" s="1"/>
  <c r="G24" i="19" s="1"/>
  <c r="G70" i="19"/>
  <c r="G47" i="19"/>
  <c r="G55" i="19" s="1"/>
  <c r="G48" i="18"/>
  <c r="G56" i="18" s="1"/>
  <c r="G20" i="18" l="1"/>
  <c r="G20" i="19"/>
  <c r="G75" i="19"/>
  <c r="G65" i="19"/>
  <c r="G40" i="19"/>
  <c r="G30" i="19"/>
  <c r="G74" i="19"/>
  <c r="G39" i="19"/>
  <c r="G29" i="19"/>
  <c r="G73" i="19"/>
  <c r="G38" i="19"/>
  <c r="G41" i="19"/>
  <c r="G72" i="19"/>
  <c r="G63" i="19"/>
  <c r="G64" i="19" s="1"/>
  <c r="G37" i="19"/>
  <c r="G71" i="19"/>
  <c r="G62" i="19"/>
  <c r="G36" i="19"/>
  <c r="G60" i="19"/>
  <c r="G42" i="19"/>
  <c r="G61" i="19"/>
  <c r="G43" i="19"/>
  <c r="G102" i="19"/>
  <c r="G76" i="18"/>
  <c r="G66" i="18"/>
  <c r="G41" i="18"/>
  <c r="G31" i="18"/>
  <c r="G30" i="18"/>
  <c r="G38" i="18"/>
  <c r="G72" i="18"/>
  <c r="G75" i="18"/>
  <c r="G40" i="18"/>
  <c r="G63" i="18"/>
  <c r="G74" i="18"/>
  <c r="G39" i="18"/>
  <c r="G73" i="18"/>
  <c r="G64" i="18"/>
  <c r="G65" i="18" s="1"/>
  <c r="G103" i="18"/>
  <c r="G42" i="18"/>
  <c r="G37" i="18"/>
  <c r="G61" i="18"/>
  <c r="G43" i="18"/>
  <c r="G62" i="18"/>
  <c r="G44" i="18"/>
  <c r="E10" i="3"/>
  <c r="E11" i="3"/>
  <c r="E12" i="3"/>
  <c r="E14" i="3"/>
  <c r="E15" i="3"/>
  <c r="E16" i="3"/>
  <c r="E17" i="3"/>
  <c r="E18" i="3"/>
  <c r="E19" i="3"/>
  <c r="E20" i="3"/>
  <c r="F20" i="3" s="1"/>
  <c r="E21" i="3"/>
  <c r="F21" i="3" s="1"/>
  <c r="E22" i="3"/>
  <c r="F22" i="3" s="1"/>
  <c r="F24" i="3"/>
  <c r="E25" i="3"/>
  <c r="F25" i="3" s="1"/>
  <c r="E26" i="3"/>
  <c r="F26" i="3" s="1"/>
  <c r="E27" i="3"/>
  <c r="F27" i="3" s="1"/>
  <c r="E28" i="3"/>
  <c r="F28" i="3" s="1"/>
  <c r="E29" i="3"/>
  <c r="F29" i="3" s="1"/>
  <c r="E30" i="3"/>
  <c r="F30" i="3" s="1"/>
  <c r="G32" i="18" l="1"/>
  <c r="G77" i="19"/>
  <c r="G78" i="18"/>
  <c r="G78" i="19"/>
  <c r="G79" i="19" s="1"/>
  <c r="G105" i="19" s="1"/>
  <c r="G44" i="19"/>
  <c r="G66" i="19"/>
  <c r="G104" i="19" s="1"/>
  <c r="G31" i="19"/>
  <c r="G79" i="18"/>
  <c r="G80" i="18" s="1"/>
  <c r="G106" i="18" s="1"/>
  <c r="G33" i="18"/>
  <c r="G34" i="18" s="1"/>
  <c r="G67" i="18"/>
  <c r="G105" i="18" s="1"/>
  <c r="G45" i="18"/>
  <c r="F19" i="3"/>
  <c r="F18" i="3"/>
  <c r="F17" i="3"/>
  <c r="F16" i="3"/>
  <c r="F15" i="3"/>
  <c r="F14" i="3"/>
  <c r="F12" i="3"/>
  <c r="F11" i="3"/>
  <c r="F10" i="3"/>
  <c r="G32" i="19" l="1"/>
  <c r="G33" i="19"/>
  <c r="G56" i="19" s="1"/>
  <c r="G57" i="18"/>
  <c r="G103" i="19" l="1"/>
  <c r="D91" i="19"/>
  <c r="G104" i="18"/>
  <c r="D92" i="18"/>
  <c r="G91" i="19" l="1"/>
  <c r="G92" i="18"/>
  <c r="D92" i="19" l="1"/>
  <c r="G92" i="19" s="1"/>
  <c r="D93" i="19" s="1"/>
  <c r="G93" i="19" s="1"/>
  <c r="D93" i="18"/>
  <c r="G93" i="18" s="1"/>
  <c r="D94" i="18" s="1"/>
  <c r="G94" i="18" s="1"/>
  <c r="G96" i="19" l="1"/>
  <c r="G95" i="19"/>
  <c r="G94" i="19"/>
  <c r="G97" i="18"/>
  <c r="G96" i="18"/>
  <c r="G95" i="18"/>
  <c r="E97" i="4"/>
  <c r="G87" i="4"/>
  <c r="G106" i="4" s="1"/>
  <c r="F77" i="4"/>
  <c r="F44" i="4"/>
  <c r="F66" i="4" s="1"/>
  <c r="F21" i="4"/>
  <c r="G21" i="4" s="1"/>
  <c r="G19" i="4"/>
  <c r="G98" i="19" l="1"/>
  <c r="G107" i="19" s="1"/>
  <c r="G108" i="19" s="1"/>
  <c r="D9" i="3" s="1"/>
  <c r="E9" i="3" s="1"/>
  <c r="F9" i="3" s="1"/>
  <c r="G99" i="18"/>
  <c r="G108" i="18" s="1"/>
  <c r="G109" i="18" s="1"/>
  <c r="D7" i="3" s="1"/>
  <c r="E7" i="3" s="1"/>
  <c r="G47" i="4"/>
  <c r="G55" i="4" s="1"/>
  <c r="G70" i="4"/>
  <c r="F20" i="4"/>
  <c r="F22" i="4" l="1"/>
  <c r="G22" i="4" s="1"/>
  <c r="G24" i="4" s="1"/>
  <c r="G38" i="4" s="1"/>
  <c r="G20" i="4"/>
  <c r="G73" i="4" l="1"/>
  <c r="G39" i="4"/>
  <c r="G72" i="4"/>
  <c r="G63" i="4"/>
  <c r="G64" i="4" s="1"/>
  <c r="G37" i="4"/>
  <c r="G102" i="4"/>
  <c r="G40" i="4"/>
  <c r="G29" i="4"/>
  <c r="G71" i="4"/>
  <c r="G62" i="4"/>
  <c r="G36" i="4"/>
  <c r="G43" i="4"/>
  <c r="G42" i="4"/>
  <c r="G65" i="4"/>
  <c r="G61" i="4"/>
  <c r="G60" i="4"/>
  <c r="G41" i="4"/>
  <c r="G75" i="4"/>
  <c r="G30" i="4"/>
  <c r="G74" i="4"/>
  <c r="G44" i="4" l="1"/>
  <c r="G31" i="4"/>
  <c r="G32" i="4" s="1"/>
  <c r="G77" i="4"/>
  <c r="G66" i="4"/>
  <c r="G104" i="4" s="1"/>
  <c r="G78" i="4" l="1"/>
  <c r="G79" i="4" s="1"/>
  <c r="G105" i="4" s="1"/>
  <c r="G33" i="4"/>
  <c r="G56" i="4" s="1"/>
  <c r="G103" i="4" l="1"/>
  <c r="G91" i="4" l="1"/>
  <c r="F7" i="3" l="1"/>
  <c r="G92" i="4"/>
  <c r="D93" i="4" s="1"/>
  <c r="G93" i="4" s="1"/>
  <c r="G96" i="4" l="1"/>
  <c r="G95" i="4"/>
  <c r="G94" i="4"/>
  <c r="G98" i="4" l="1"/>
  <c r="G107" i="4" s="1"/>
  <c r="G108" i="4" s="1"/>
  <c r="D6" i="3" s="1"/>
  <c r="E6" i="3" s="1"/>
  <c r="F6" i="3" l="1"/>
  <c r="F36" i="3" s="1"/>
  <c r="E36" i="3"/>
</calcChain>
</file>

<file path=xl/comments1.xml><?xml version="1.0" encoding="utf-8"?>
<comments xmlns="http://schemas.openxmlformats.org/spreadsheetml/2006/main">
  <authors>
    <author>Autor</author>
  </authors>
  <commentList>
    <comment ref="B8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Calculado considerando o reg. De tributação - LUCRO REAL;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B9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B9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B8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B9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B8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B8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8.xml><?xml version="1.0" encoding="utf-8"?>
<comments xmlns="http://schemas.openxmlformats.org/spreadsheetml/2006/main">
  <authors>
    <author>Autor</author>
  </authors>
  <commentList>
    <comment ref="B9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9.xml><?xml version="1.0" encoding="utf-8"?>
<comments xmlns="http://schemas.openxmlformats.org/spreadsheetml/2006/main">
  <authors>
    <author>Autor</author>
  </authors>
  <commentList>
    <comment ref="B9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0.xml><?xml version="1.0" encoding="utf-8"?>
<comments xmlns="http://schemas.openxmlformats.org/spreadsheetml/2006/main">
  <authors>
    <author>Autor</author>
  </authors>
  <commentList>
    <comment ref="B8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1.xml><?xml version="1.0" encoding="utf-8"?>
<comments xmlns="http://schemas.openxmlformats.org/spreadsheetml/2006/main">
  <authors>
    <author>Autor</author>
  </authors>
  <commentList>
    <comment ref="B8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2.xml><?xml version="1.0" encoding="utf-8"?>
<comments xmlns="http://schemas.openxmlformats.org/spreadsheetml/2006/main">
  <authors>
    <author>Autor</author>
  </authors>
  <commentList>
    <comment ref="B8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3.xml><?xml version="1.0" encoding="utf-8"?>
<comments xmlns="http://schemas.openxmlformats.org/spreadsheetml/2006/main">
  <authors>
    <author>Autor</author>
  </authors>
  <commentList>
    <comment ref="B9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4.xml><?xml version="1.0" encoding="utf-8"?>
<comments xmlns="http://schemas.openxmlformats.org/spreadsheetml/2006/main">
  <authors>
    <author>Autor</author>
  </authors>
  <commentList>
    <comment ref="B9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5.xml><?xml version="1.0" encoding="utf-8"?>
<comments xmlns="http://schemas.openxmlformats.org/spreadsheetml/2006/main">
  <authors>
    <author>Autor</author>
  </authors>
  <commentList>
    <comment ref="B8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6.xml><?xml version="1.0" encoding="utf-8"?>
<comments xmlns="http://schemas.openxmlformats.org/spreadsheetml/2006/main">
  <authors>
    <author>Autor</author>
  </authors>
  <commentList>
    <comment ref="B8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7.xml><?xml version="1.0" encoding="utf-8"?>
<comments xmlns="http://schemas.openxmlformats.org/spreadsheetml/2006/main">
  <authors>
    <author>Autor</author>
  </authors>
  <commentList>
    <comment ref="B8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8.xml><?xml version="1.0" encoding="utf-8"?>
<comments xmlns="http://schemas.openxmlformats.org/spreadsheetml/2006/main">
  <authors>
    <author>Autor</author>
  </authors>
  <commentList>
    <comment ref="B8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19.xml><?xml version="1.0" encoding="utf-8"?>
<comments xmlns="http://schemas.openxmlformats.org/spreadsheetml/2006/main">
  <authors>
    <author>Autor</author>
  </authors>
  <commentList>
    <comment ref="B9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20.xml><?xml version="1.0" encoding="utf-8"?>
<comments xmlns="http://schemas.openxmlformats.org/spreadsheetml/2006/main">
  <authors>
    <author>Autor</author>
  </authors>
  <commentList>
    <comment ref="B9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21.xml><?xml version="1.0" encoding="utf-8"?>
<comments xmlns="http://schemas.openxmlformats.org/spreadsheetml/2006/main">
  <authors>
    <author>Autor</author>
  </authors>
  <commentList>
    <comment ref="B8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22.xml><?xml version="1.0" encoding="utf-8"?>
<comments xmlns="http://schemas.openxmlformats.org/spreadsheetml/2006/main">
  <authors>
    <author>Autor</author>
  </authors>
  <commentList>
    <comment ref="B8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23.xml><?xml version="1.0" encoding="utf-8"?>
<comments xmlns="http://schemas.openxmlformats.org/spreadsheetml/2006/main">
  <authors>
    <author>Autor</author>
  </authors>
  <commentList>
    <comment ref="B9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24.xml><?xml version="1.0" encoding="utf-8"?>
<comments xmlns="http://schemas.openxmlformats.org/spreadsheetml/2006/main">
  <authors>
    <author>Autor</author>
  </authors>
  <commentList>
    <comment ref="B8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25.xml><?xml version="1.0" encoding="utf-8"?>
<comments xmlns="http://schemas.openxmlformats.org/spreadsheetml/2006/main">
  <authors>
    <author>Autor</author>
  </authors>
  <commentList>
    <comment ref="B8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26.xml><?xml version="1.0" encoding="utf-8"?>
<comments xmlns="http://schemas.openxmlformats.org/spreadsheetml/2006/main">
  <authors>
    <author>Autor</author>
  </authors>
  <commentList>
    <comment ref="B8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27.xml><?xml version="1.0" encoding="utf-8"?>
<comments xmlns="http://schemas.openxmlformats.org/spreadsheetml/2006/main">
  <authors>
    <author>Autor</author>
  </authors>
  <commentList>
    <comment ref="B8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28.xml><?xml version="1.0" encoding="utf-8"?>
<comments xmlns="http://schemas.openxmlformats.org/spreadsheetml/2006/main">
  <authors>
    <author>Autor</author>
  </authors>
  <commentList>
    <comment ref="B8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29.xml><?xml version="1.0" encoding="utf-8"?>
<comments xmlns="http://schemas.openxmlformats.org/spreadsheetml/2006/main">
  <authors>
    <author>Autor</author>
  </authors>
  <commentList>
    <comment ref="B8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comments30.xml><?xml version="1.0" encoding="utf-8"?>
<comments xmlns="http://schemas.openxmlformats.org/spreadsheetml/2006/main">
  <authors>
    <author>Autor</author>
  </authors>
  <commentList>
    <comment ref="B8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Calculado considerando o reg. De tributação - LUCRO REAL;
</t>
        </r>
      </text>
    </comment>
  </commentList>
</comments>
</file>

<file path=xl/sharedStrings.xml><?xml version="1.0" encoding="utf-8"?>
<sst xmlns="http://schemas.openxmlformats.org/spreadsheetml/2006/main" count="7643" uniqueCount="316">
  <si>
    <t>Nº do Processo</t>
  </si>
  <si>
    <t>Licitação Nº</t>
  </si>
  <si>
    <t>Data</t>
  </si>
  <si>
    <t>Município/UF</t>
  </si>
  <si>
    <t>Quantidade de Meses da Execução Contratual</t>
  </si>
  <si>
    <t>COMPOSIÇÃO DE CUSTOS E VALORES PARA A PROPOSTA DE PREÇOS</t>
  </si>
  <si>
    <t>A</t>
  </si>
  <si>
    <t>B</t>
  </si>
  <si>
    <t>C</t>
  </si>
  <si>
    <t>D</t>
  </si>
  <si>
    <t>E</t>
  </si>
  <si>
    <t>Outros (especificar)</t>
  </si>
  <si>
    <t>F</t>
  </si>
  <si>
    <t>MÓDULO 2 -  ENCARGOS  E BENEFÍCIOS ANUAIS, MENSAIS E DIÁRIOS</t>
  </si>
  <si>
    <t>INSS</t>
  </si>
  <si>
    <t>Salário Educação</t>
  </si>
  <si>
    <t>SESC ou SESI</t>
  </si>
  <si>
    <t>SEBRAE</t>
  </si>
  <si>
    <t>G</t>
  </si>
  <si>
    <t>INCRA</t>
  </si>
  <si>
    <t>H</t>
  </si>
  <si>
    <t>FGTS</t>
  </si>
  <si>
    <t>SUBMÓDULO 2.3 - BENEFÍCIOS MENSAIS E DIÁRIOS **</t>
  </si>
  <si>
    <t>TOTAL DO MÓDULO 2</t>
  </si>
  <si>
    <t>MÓDULO 3 - PROVISÃO PARA RESCISÃO</t>
  </si>
  <si>
    <t>Aviso-prévio indenizado</t>
  </si>
  <si>
    <t>Incidência do FGTS sobre aviso-prévio indenizado</t>
  </si>
  <si>
    <t>MÓDULO 4 - CUSTO DE REPOSIÇÃO DE PROFISSIONAL AUSENTE</t>
  </si>
  <si>
    <t>Substituto na cobertura de outras ocorrencias (especificar)</t>
  </si>
  <si>
    <t>TOTAL DO MÓDULO 4</t>
  </si>
  <si>
    <t>MÓDULO 5 - INSUMOS DIVERSOS</t>
  </si>
  <si>
    <t>Uniformes</t>
  </si>
  <si>
    <t>Equipamentos</t>
  </si>
  <si>
    <t>MÓDULO 6 -  CUSTOS INDIRETOS, TRIBUTOS E LUCRO ****</t>
  </si>
  <si>
    <t>Custos indiretos</t>
  </si>
  <si>
    <t>Lucro</t>
  </si>
  <si>
    <t>Tributos Federais (PIS)</t>
  </si>
  <si>
    <t>Tributos Federais (COFINS)</t>
  </si>
  <si>
    <t>Tributos Estaduais (ISS)</t>
  </si>
  <si>
    <t>PLANILHA DE COMPOSIÇÃO DE CUSTOS E VALORES PARA PROPOSTA DE PREÇOS</t>
  </si>
  <si>
    <t>Vigência do Acordo, Convenção ou Dissídio coletivo</t>
  </si>
  <si>
    <t>POSTO DE SERVIÇO</t>
  </si>
  <si>
    <t>QUANTIDADE DE FUNCIONÁRIOS PARA O POSTO</t>
  </si>
  <si>
    <t>Salário base</t>
  </si>
  <si>
    <t xml:space="preserve">Salário base hora </t>
  </si>
  <si>
    <t xml:space="preserve">Classificação brasileira de ocupações (CBO) </t>
  </si>
  <si>
    <t>-</t>
  </si>
  <si>
    <t>SENAI ou SENAC</t>
  </si>
  <si>
    <t>Férias e Adicional de Férias</t>
  </si>
  <si>
    <t xml:space="preserve">MÓDULO 1 - COMPOSIÇÃO DA REMUNERAÇÃO </t>
  </si>
  <si>
    <t>TOTAL DO MÓDULO 1</t>
  </si>
  <si>
    <t>TOTAL DO MÓDULO 5</t>
  </si>
  <si>
    <t>TOTAL DO MÓDULO 3</t>
  </si>
  <si>
    <t>TOTAL DO MÓDULO 6</t>
  </si>
  <si>
    <t>As empresas licitantes deverão preencher os espaços marcados em amarelo na planilha</t>
  </si>
  <si>
    <t>Data de apresentação da proposta (dia/mês/ano)</t>
  </si>
  <si>
    <t>Pouso Alegre - MG</t>
  </si>
  <si>
    <t xml:space="preserve">Número do registro no Ministério do Trabalho e Emprego </t>
  </si>
  <si>
    <t>Memória de cálculo / Fundamentação:</t>
  </si>
  <si>
    <t>Ver Código Brasileiro de Ocupações - CBO</t>
  </si>
  <si>
    <t>Estabelecido no Termo de Referência</t>
  </si>
  <si>
    <t>Conforme CCT</t>
  </si>
  <si>
    <t>Item</t>
  </si>
  <si>
    <t>Descrição</t>
  </si>
  <si>
    <t>Percentual</t>
  </si>
  <si>
    <t xml:space="preserve">Quantidade </t>
  </si>
  <si>
    <t>Valor Unitário (R$)</t>
  </si>
  <si>
    <t>Valor (R$)</t>
  </si>
  <si>
    <t>--------------------</t>
  </si>
  <si>
    <t xml:space="preserve">Adicional Noturno </t>
  </si>
  <si>
    <t>Nas jornadas especiais de 12 horas de trabalho por 36 horas de descanso, não serão devidas horas extraordinárias, DSR , hora extras em feriados (Súmula 444-TST), em razão da natural compensação, conforme disposto no art. 59-A da CLT.</t>
  </si>
  <si>
    <t>Subtotal</t>
  </si>
  <si>
    <t>SUBMÓDULO 2.1 - 13º (DÉCIMO TERCEIRO) SALÁRIO, FÉRIAS E ADICIONAL DE FÉRIAS</t>
  </si>
  <si>
    <t>2.1</t>
  </si>
  <si>
    <t xml:space="preserve">13º (décimo terceiro) salário, férias e adicional de férias </t>
  </si>
  <si>
    <t>13° (décimo terceiro) Salário</t>
  </si>
  <si>
    <t>cálculo: 8,33 %</t>
  </si>
  <si>
    <t>cálculo: 12,10%</t>
  </si>
  <si>
    <t>Incidência dos encargos do submódulo 2.2 sobre o total do submódulo 2.1</t>
  </si>
  <si>
    <t>Conforme anexo XII da IN 05/2017 e Art 1º da Lei 4.090 de 13/07/1962, alerada pela Lei nº 4749 de 12/08/1965. Cálculo correspondente a 1/12 avos da remuneração devida.(100%/12=8,33%)</t>
  </si>
  <si>
    <t>Conforme anexo XII da IN 05/2017</t>
  </si>
  <si>
    <t>2.2</t>
  </si>
  <si>
    <t>SUBMÓDULO 2.2 - ENCARGOS PREVIDENCIÁRIOS (GPS), FUNDO DE GARANTIA POR TEMPO DE SERVIÇO (FGTS) E OUTRAS CONTRIBUIÇÕES</t>
  </si>
  <si>
    <t>GPS, FGTS e outras contribuições</t>
  </si>
  <si>
    <t>TOTAL</t>
  </si>
  <si>
    <t>Conforme anexo VII-D da IN 05/2017</t>
  </si>
  <si>
    <t xml:space="preserve">SAT = RAT x FAP </t>
  </si>
  <si>
    <t xml:space="preserve">TOTAL </t>
  </si>
  <si>
    <t>2.3</t>
  </si>
  <si>
    <t>Benefícios Mensais e Diários</t>
  </si>
  <si>
    <t xml:space="preserve">Transporte </t>
  </si>
  <si>
    <t>N° vales por dia</t>
  </si>
  <si>
    <t xml:space="preserve">Valor do vale </t>
  </si>
  <si>
    <t>Auxílio refeição</t>
  </si>
  <si>
    <t xml:space="preserve">N° dias trabalhados </t>
  </si>
  <si>
    <t>Cesta básica</t>
  </si>
  <si>
    <t>Auxílio Saúde</t>
  </si>
  <si>
    <t>Plano odontológico</t>
  </si>
  <si>
    <t>De acordo com o entendimento do TCU no Acórdão nº 1.186/2017 - Plenário - a parcela mensal a título de aviso prévio trabalhado será no percentual máximo de 1,94% no primeiro ano, e, em caso de prorrogação de contrato, o percentual máximo dessa parcela será de 0,194% a cada ano de prorrogação, a ser incluído por ocasião da formulação do aditivo da prorrogação do contrato, conforme lei nº 12.506/2011" (Enunciado do Boletim de Jurisprudência nº 176/2017).</t>
  </si>
  <si>
    <t>3.1</t>
  </si>
  <si>
    <t>Provisão para rescisão</t>
  </si>
  <si>
    <t>Aviso prévio trabalhado</t>
  </si>
  <si>
    <t>Incidência dos encargos de submódulo 2.2 sobre o aviso prévio trabalhado</t>
  </si>
  <si>
    <t>Férias</t>
  </si>
  <si>
    <t>Ausencias legais</t>
  </si>
  <si>
    <t>Ausencia por acidente de trabalho</t>
  </si>
  <si>
    <t>Licença maternidade</t>
  </si>
  <si>
    <t>Incidência dos encargos do submódulo 2.2 sobre o subtotal do submódulo 4.1</t>
  </si>
  <si>
    <t xml:space="preserve">Subtotal </t>
  </si>
  <si>
    <t xml:space="preserve">Dados obtidos através do manual do Superior Tribunal de Justiça disponível através do link¹ </t>
  </si>
  <si>
    <t>Multa do FGTS e Contribuições Sociais sobre aviso-prévio indenizado</t>
  </si>
  <si>
    <t>Multa do FGTS e Contribuições Sociais sobre aviso prévio trabalhado</t>
  </si>
  <si>
    <t>0,062%</t>
  </si>
  <si>
    <t>Licença paternidade</t>
  </si>
  <si>
    <t>4.1</t>
  </si>
  <si>
    <t>Ausências legais</t>
  </si>
  <si>
    <t>Ausência por doença</t>
  </si>
  <si>
    <t>Cálculo correspondente a 1/12 avos da remuneração devida (100%/12=8,33%)</t>
  </si>
  <si>
    <t>6.1</t>
  </si>
  <si>
    <t>Custos indiretos, tributos e lucro</t>
  </si>
  <si>
    <t xml:space="preserve">Total dos módulos 1, 2, 3, 4 e 5 x 5% (Dados obtidos através do manual do Superior Tribunal de Justiça disponível através do link¹) </t>
  </si>
  <si>
    <t xml:space="preserve">Total dos módulos 1, 2, 3, 4, 5 e Custos indiretos x 10% (Dados obtidos através do manual do Superior Tribunal de Justiça disponível através do link¹) </t>
  </si>
  <si>
    <t xml:space="preserve">Regime tributário da empresa </t>
  </si>
  <si>
    <t>LUCRO REAL</t>
  </si>
  <si>
    <t xml:space="preserve">Informar o regime tributário da empresa </t>
  </si>
  <si>
    <t>Percentual Tributos Federais e Estaduais</t>
  </si>
  <si>
    <t>Total de tributos</t>
  </si>
  <si>
    <t>Percentual custos indiretos e lucro</t>
  </si>
  <si>
    <t>Base de cálculo dos tributos "por dentro"</t>
  </si>
  <si>
    <t xml:space="preserve">Quadro Resumo por empregado </t>
  </si>
  <si>
    <t>Descrição dos módulos</t>
  </si>
  <si>
    <t>Módulo 1 - Composição da Remuneração</t>
  </si>
  <si>
    <t>Módulo 2 - Encargos e benefícios anuais, mensais e diários</t>
  </si>
  <si>
    <t>Módulo 3 - Provisão para rescisão</t>
  </si>
  <si>
    <t xml:space="preserve">Módulo 4 - Custo de reposição do profissional ausente </t>
  </si>
  <si>
    <t>Módulo 5 - Insumos diversos</t>
  </si>
  <si>
    <t>Módulo 6 - Custos indiretos, Lucro e Tributos</t>
  </si>
  <si>
    <t>Conforme legislação municipal</t>
  </si>
  <si>
    <t>VALOR POR EMPREGADO (A + B + C + D + E + F)</t>
  </si>
  <si>
    <t>Base de Cálculo Valor (R$)</t>
  </si>
  <si>
    <t>Base de cálculo dos tributos/(1-total do percentual dos tributos federais e estaduais)</t>
  </si>
  <si>
    <t>e-mail:</t>
  </si>
  <si>
    <t>Validade da Proposta (não inferior a 60 dias corridos)</t>
  </si>
  <si>
    <t xml:space="preserve">Nome: </t>
  </si>
  <si>
    <t xml:space="preserve">Razão Social: </t>
  </si>
  <si>
    <t xml:space="preserve">CNPJ n.º </t>
  </si>
  <si>
    <t>Endereço completo:</t>
  </si>
  <si>
    <t xml:space="preserve"> Telefone fixo:</t>
  </si>
  <si>
    <t>Tefefone:</t>
  </si>
  <si>
    <t>DECLARAÇÃO:</t>
  </si>
  <si>
    <t xml:space="preserve">Descrição do posto                                                                                                               (A) </t>
  </si>
  <si>
    <r>
      <t xml:space="preserve">    </t>
    </r>
    <r>
      <rPr>
        <b/>
        <u/>
        <sz val="11"/>
        <rFont val="Times New Roman"/>
        <family val="1"/>
      </rPr>
      <t>DADOS DO PROPONENTE:</t>
    </r>
  </si>
  <si>
    <t>5.1</t>
  </si>
  <si>
    <t>Insumos diversos</t>
  </si>
  <si>
    <t>Especificar</t>
  </si>
  <si>
    <t>Cotar obrigatoriamente as células hachuradas em amarelo</t>
  </si>
  <si>
    <t>De acordo com a opção de tributação da empresa, cuja opção é realizada no inicio dessa planilha</t>
  </si>
  <si>
    <t xml:space="preserve">ANEXO I - TR - PLANILHA DE CUSTOS E FORMAÇÃO DE PREÇOS </t>
  </si>
  <si>
    <t>Auxiliar Administrativo</t>
  </si>
  <si>
    <t>Utilizado o divisor de 220, conforme CLT, verificar legislação vigente</t>
  </si>
  <si>
    <t>44 horas, segunda a sexta- feira</t>
  </si>
  <si>
    <t>CONTRATAÇÃO DE EMPRESA ESPECIALIZADA NA PRESTAÇÃO DE SERVIÇOS CONTÍNUOS DE TERCEIRIZAÇÃO DE MÃO DE OBRA, A SEREM EXECUTADOS COM REGIME DE DEDICAÇÃO EXCLUSIVA, PARA ATENDER AS NECESSIDADES DA PREFEITURA MUNICIPAL DE POUSO ALEGRE.</t>
  </si>
  <si>
    <t>Auxiliar de cozinha</t>
  </si>
  <si>
    <t>Auxiliar de veterinário 12x36 diurno</t>
  </si>
  <si>
    <t>Monitor de transporte</t>
  </si>
  <si>
    <t>Motorista de caminhão</t>
  </si>
  <si>
    <t>Motorista de carro</t>
  </si>
  <si>
    <t>Motorista de ônibus</t>
  </si>
  <si>
    <t>Controlador de acesso 12x36 diurno</t>
  </si>
  <si>
    <t>Controlador de acesso diurno</t>
  </si>
  <si>
    <t>Recepcionista</t>
  </si>
  <si>
    <t>Técnico de Informática</t>
  </si>
  <si>
    <t>Tratorista</t>
  </si>
  <si>
    <t>EPI</t>
  </si>
  <si>
    <t xml:space="preserve">Conforme CCT. Enviar a comprovação caso haja o fornecimento. </t>
  </si>
  <si>
    <t>(Valor Vale Alimentação * Nº dias úteis) - (Desconto do Empregado). O desconto do empregado é aplicado sobre o valor do benefício. Usualmente o desconto é de até 20%, entretanto desconto menores e portanto mais benéficos podem ser estabelecidos e fixados por CCT. Na CCT vigente para Minas Gerais o desconto é 20%.</t>
  </si>
  <si>
    <t>Qtde de postos                                                          (B)</t>
  </si>
  <si>
    <t>Valor unitário             (C)</t>
  </si>
  <si>
    <t>Valor mensal                          (D) = B x C</t>
  </si>
  <si>
    <t>Valor anual                            (E) = D x 12 meses</t>
  </si>
  <si>
    <t>Adicional de Insalubridade</t>
  </si>
  <si>
    <t xml:space="preserve">12x36 horas diurno, de segunda-feira a domingo </t>
  </si>
  <si>
    <t>3341-15</t>
  </si>
  <si>
    <t>3341-10</t>
  </si>
  <si>
    <t>12x36 horas, segunda-feira a domingo</t>
  </si>
  <si>
    <t>Conforme Art. 73 da CLT, verificar legislação vigente. Total de horas: 8 horas diárias x 15 dias = 120 horas de adicional noturno</t>
  </si>
  <si>
    <t>4110-05</t>
  </si>
  <si>
    <t>5143-20</t>
  </si>
  <si>
    <t>5193-05</t>
  </si>
  <si>
    <t>5135-05</t>
  </si>
  <si>
    <t>5132-05</t>
  </si>
  <si>
    <t>7823-20</t>
  </si>
  <si>
    <t>Motorista de ambulância 12x36 diurno</t>
  </si>
  <si>
    <t>Motorista de ambulância 12x36 noturno</t>
  </si>
  <si>
    <t>7825-10</t>
  </si>
  <si>
    <t>7824-10</t>
  </si>
  <si>
    <t>7823-05</t>
  </si>
  <si>
    <t>Motorista de carro 12x36 diurno</t>
  </si>
  <si>
    <t>Motorista de carro 12x36 noturno</t>
  </si>
  <si>
    <t>4141-10</t>
  </si>
  <si>
    <t>7233-30</t>
  </si>
  <si>
    <t>5174-15</t>
  </si>
  <si>
    <t>4221-05</t>
  </si>
  <si>
    <t>3132-20</t>
  </si>
  <si>
    <t>6410-15</t>
  </si>
  <si>
    <t>Periodicidade de fornecimento = 12 meses</t>
  </si>
  <si>
    <t>Posto</t>
  </si>
  <si>
    <t>Uniforme/EPI's</t>
  </si>
  <si>
    <t>Qntd por funcionário</t>
  </si>
  <si>
    <t>Valor unitário</t>
  </si>
  <si>
    <t xml:space="preserve">Valor total anual </t>
  </si>
  <si>
    <t>Valor total mensal</t>
  </si>
  <si>
    <t xml:space="preserve">AUXILIAR ADMINISTRATIVO </t>
  </si>
  <si>
    <t>camiseta/camisa polo em malha fria ou algodão</t>
  </si>
  <si>
    <t xml:space="preserve">AUXILIAR DE LIMPEZA </t>
  </si>
  <si>
    <t>camiseta em malha fria ou algodão</t>
  </si>
  <si>
    <t xml:space="preserve">calça em oxford com elástico  </t>
  </si>
  <si>
    <t>sapato com solado antiderrapante impermeável fechado (par)</t>
  </si>
  <si>
    <t>luvas de pvc impermeáveis (par)</t>
  </si>
  <si>
    <t xml:space="preserve">óculos de proteção </t>
  </si>
  <si>
    <t>mascára de proteção com respirador PFF2</t>
  </si>
  <si>
    <t>AUXILIAR DE COZINHA                                                        E COZINHEIRO</t>
  </si>
  <si>
    <t>calça em oxford com elástico</t>
  </si>
  <si>
    <t>sapato com solado emborrachado fechado (par)</t>
  </si>
  <si>
    <t>touca descartável (caixa)</t>
  </si>
  <si>
    <t xml:space="preserve">avental anti chama </t>
  </si>
  <si>
    <t xml:space="preserve">MONITOR DE TRANSPORTE </t>
  </si>
  <si>
    <t xml:space="preserve">calça em oxford </t>
  </si>
  <si>
    <t xml:space="preserve">AUXILIAR DE DESENOLVIMENTO INFANTIL </t>
  </si>
  <si>
    <t>MOTORISTA DE AMBULÂNCIA E MOTORISTA DE CARRO PARA TRANPORTE DE PACIENTES</t>
  </si>
  <si>
    <t>luvas de látex descartável (caixa)</t>
  </si>
  <si>
    <t>máscara descartável (caixa)</t>
  </si>
  <si>
    <t xml:space="preserve">MOTORISTA DE CAMINHÃO </t>
  </si>
  <si>
    <t xml:space="preserve">MOTORISTA DE ONIBUS </t>
  </si>
  <si>
    <t>calça em oxford</t>
  </si>
  <si>
    <t xml:space="preserve">MOTORISTA DE CARRO </t>
  </si>
  <si>
    <t>capacete de proteção</t>
  </si>
  <si>
    <t>luva de nylon com plutônio (par)</t>
  </si>
  <si>
    <t>bota de segurança fechado com e sem bico (par)</t>
  </si>
  <si>
    <t>calça jeans ou sarja preta/azul marinho</t>
  </si>
  <si>
    <t>CONTROLADOR DE ACESSO</t>
  </si>
  <si>
    <t xml:space="preserve">RECEPCIONISTA </t>
  </si>
  <si>
    <t xml:space="preserve">jaleco manga longa branco </t>
  </si>
  <si>
    <t xml:space="preserve">TÉCNICO DE INFORMÁTICA </t>
  </si>
  <si>
    <t>AUXILIAR TÉC. DE EDUCAÇÃO APOIO INCLUSIVO</t>
  </si>
  <si>
    <t>BORRACHEIRO</t>
  </si>
  <si>
    <t>calça em tecido de Oxford com elástico</t>
  </si>
  <si>
    <t xml:space="preserve">luva de raspa com vaqueta </t>
  </si>
  <si>
    <t xml:space="preserve">protetor auricular </t>
  </si>
  <si>
    <t>LAVADOR DE VEÍCULOS</t>
  </si>
  <si>
    <t xml:space="preserve">luva emborrachada de Nitrilico </t>
  </si>
  <si>
    <t>bota impermeável pvc cano médio (par)</t>
  </si>
  <si>
    <t>Auxiliar de Desenvolvimento Infantil</t>
  </si>
  <si>
    <t>Motorista de carro para transporte de pacientes</t>
  </si>
  <si>
    <t>Borracheiro</t>
  </si>
  <si>
    <t>Lavador de veículos</t>
  </si>
  <si>
    <t>Valor obtido na aba "Uniformes e Epi's"</t>
  </si>
  <si>
    <t>AUXILIAR DE VETERINÁRIO 12x36</t>
  </si>
  <si>
    <t>(Valor Vale Alimentação * Nº dias úteis) - (Desconto do Empregado). O desconto do empregado é aplicado sobre o valor do benefício. Usualmente o desconto é de até 20%, entretanto desconto menores e portanto mais benéficos podem ser estabelecidos e fixados por CCT. Enviar comprovação.</t>
  </si>
  <si>
    <t xml:space="preserve">Enviar a comprovação caso haja o fornecimento. </t>
  </si>
  <si>
    <t>camiseta de manga longa em malha fria ou algodão</t>
  </si>
  <si>
    <t>capacete com jugular</t>
  </si>
  <si>
    <t>mascára de proteção com respirador PFF3</t>
  </si>
  <si>
    <t>3311-10</t>
  </si>
  <si>
    <t>9921-15</t>
  </si>
  <si>
    <t>TRATORISTA</t>
  </si>
  <si>
    <t>máscara de proteção com respirador PFF2 carvão ativado</t>
  </si>
  <si>
    <t>protetor auricular tipo concha</t>
  </si>
  <si>
    <t>Lactarista</t>
  </si>
  <si>
    <t>Operador de máquina de pintar</t>
  </si>
  <si>
    <t>5135-10</t>
  </si>
  <si>
    <t>Auxiliar Técnico de Educação Apoio Inlcusivo</t>
  </si>
  <si>
    <t>5199-35</t>
  </si>
  <si>
    <t>Operador de movimentação e armazenamento de carga</t>
  </si>
  <si>
    <t>¹Link: https://transparencia.stj.jus.br/wp-content/uploads/Manual_do_Modelo_de_Planilhas_de_Custos_do_STJ.pdf</t>
  </si>
  <si>
    <r>
      <t xml:space="preserve">Art. 22, inciso II, alíneas ‘b’ e ‘c’, da Lei nº 8.212/91. RAT varia de 1% a 3% e a FAP varia de 0,5 a 2,00. </t>
    </r>
    <r>
      <rPr>
        <b/>
        <sz val="16"/>
        <color rgb="FFFF0000"/>
        <rFont val="Arial"/>
        <family val="2"/>
      </rPr>
      <t xml:space="preserve">Apresentar relatório SEFIP/GFIP para comprovação do RAT Ajustado. </t>
    </r>
  </si>
  <si>
    <r>
      <t xml:space="preserve">N° vales por dias x Valor do vale (média da passagem urbana e da passagem rural do Município de Pouso Alegre)  x N° dias trabalhados - 6% do salário base  (valor que é descontado do colaborador). </t>
    </r>
    <r>
      <rPr>
        <b/>
        <sz val="16"/>
        <color rgb="FFFF0000"/>
        <rFont val="Arial"/>
        <family val="2"/>
      </rPr>
      <t>O funcionário pagará 6% do salário base ou o valor do benefício, deles o que for menor.</t>
    </r>
    <r>
      <rPr>
        <sz val="16"/>
        <color theme="1"/>
        <rFont val="Arial"/>
        <family val="2"/>
      </rPr>
      <t xml:space="preserve">  </t>
    </r>
  </si>
  <si>
    <t xml:space="preserve">Dados obtidos através do manual do Superior Tribunal de Justiça disponível através do link¹  </t>
  </si>
  <si>
    <t>40 horas semanais</t>
  </si>
  <si>
    <t xml:space="preserve">Conforme Art. 192 da CLT, NR 15 e demais legislações aplicáveis. Salário mínimo vigente em 2025 R$ 1.518,00. </t>
  </si>
  <si>
    <t>44 horas semanais</t>
  </si>
  <si>
    <t xml:space="preserve">Conforme Art. 192 da CLT, NR 15 e demais legislações aplicáveis. Salário mínimo vigente em 2025 R$ 1518,00. </t>
  </si>
  <si>
    <t>(Valor Vale Alimentação x Nº dias úteis) - (Desconto do Empregado). O desconto do empregado é aplicado sobre o valor do benefício. Usualmente o desconto é de até 20%, entretanto desconto menores e portanto mais benéficos podem ser estabelecidos e fixados por CCT. Enviar comprovação.</t>
  </si>
  <si>
    <t>Auxiliar de limpeza ins. grau máximo 12x36 diurno</t>
  </si>
  <si>
    <t>Auxiliar de limpeza ins. grau máximo diurno</t>
  </si>
  <si>
    <t>Cozinheiro diurno</t>
  </si>
  <si>
    <t>Auxiliar Técnico de Educação Apoio Inclusivo</t>
  </si>
  <si>
    <r>
      <t>Auxiliar de limpeza com adicional de insalubridade</t>
    </r>
    <r>
      <rPr>
        <b/>
        <sz val="16"/>
        <color theme="1"/>
        <rFont val="Arial"/>
        <family val="2"/>
      </rPr>
      <t xml:space="preserve"> grau máximo</t>
    </r>
    <r>
      <rPr>
        <sz val="16"/>
        <color theme="1"/>
        <rFont val="Arial"/>
        <family val="2"/>
      </rPr>
      <t xml:space="preserve"> diurno</t>
    </r>
  </si>
  <si>
    <r>
      <t>Auxiliar de limpeza com adicional de insalubriade</t>
    </r>
    <r>
      <rPr>
        <b/>
        <sz val="16"/>
        <color theme="1"/>
        <rFont val="Arial"/>
        <family val="2"/>
      </rPr>
      <t xml:space="preserve"> grau máximo</t>
    </r>
    <r>
      <rPr>
        <sz val="16"/>
        <color theme="1"/>
        <rFont val="Arial"/>
        <family val="2"/>
      </rPr>
      <t xml:space="preserve"> 12x36 diurno</t>
    </r>
  </si>
  <si>
    <t>Auxiliar de Veterinário 12x36 diurno</t>
  </si>
  <si>
    <t>Cozinheiro 12x36 diurno</t>
  </si>
  <si>
    <t>Cozinheiro 12x36 noturno</t>
  </si>
  <si>
    <t xml:space="preserve">12x36 horas noturno, de segunda-feira a domingo </t>
  </si>
  <si>
    <t xml:space="preserve">&lt;- RESUMO </t>
  </si>
  <si>
    <t>&lt;- RESUMO</t>
  </si>
  <si>
    <t>&lt;-RESUMO</t>
  </si>
  <si>
    <t>Conforme Art. 73 da CLT, verificar legislação vigente. Total de horas: 8 horas diárias x 22 dias = 176 horas de adicional noturno, vide Manual do STJ</t>
  </si>
  <si>
    <t>crachá de identificação com medidas de 54 mm x 85,6 mm</t>
  </si>
  <si>
    <t>LACTARISTA</t>
  </si>
  <si>
    <t>Uniforme</t>
  </si>
  <si>
    <t>OPERADOR DE MÁQUINA DE PINTAR</t>
  </si>
  <si>
    <t>luva de vaqueta</t>
  </si>
  <si>
    <t>chápeu árabe</t>
  </si>
  <si>
    <t>OPERADOR DE MOVIMENTAÇÃO E ARMAZENAMENTO DE CARGA</t>
  </si>
  <si>
    <r>
      <t>Auxiliar de limpeza com adicional de insalubriade</t>
    </r>
    <r>
      <rPr>
        <b/>
        <sz val="16"/>
        <color theme="1"/>
        <rFont val="Arial"/>
        <family val="2"/>
      </rPr>
      <t xml:space="preserve"> grau máximo</t>
    </r>
    <r>
      <rPr>
        <sz val="16"/>
        <color theme="1"/>
        <rFont val="Arial"/>
        <family val="2"/>
      </rPr>
      <t xml:space="preserve"> 12x36 noturno</t>
    </r>
  </si>
  <si>
    <t>pijama cirúrgico manga curta em brim</t>
  </si>
  <si>
    <t>calça em tecido brim com elástico</t>
  </si>
  <si>
    <t>Auxiliar de limpeza ins. grau máximo 12x36 noturno</t>
  </si>
  <si>
    <t>Utilizado o divisor de 200, conforme IN n° 190/2024 SEGES/MGI, verificar legislação vigente</t>
  </si>
  <si>
    <t>IN n° 190/2024 SEGES/MGI</t>
  </si>
  <si>
    <t xml:space="preserve">Conforme Art. 192 da CLT, NR 15 e demais legislações aplicáveis. Salário mínimo vigente R$ 1.518,00. </t>
  </si>
  <si>
    <t>MG000594/2025</t>
  </si>
  <si>
    <t>Piso salarial mínimo da classe</t>
  </si>
  <si>
    <t xml:space="preserve">Piso salarial mínimo da classe </t>
  </si>
  <si>
    <t>Piso salaria mínimo da classe</t>
  </si>
  <si>
    <t>(Valor Vale Alimentação conforme CCT x Nº dias úteis) - (Desconto do Empregado). O desconto do empregado é aplicado sobre o valor do benefício. Usualmente o desconto é de até 20%, entretanto desconto menores e portanto mais benéficos podem ser estabelecidos e fixados por CCT. Enviar comprovação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</si>
</sst>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%"/>
    <numFmt numFmtId="165" formatCode="_-&quot;R$&quot;* #,##0.00_-;\-&quot;R$&quot;* #,##0.00_-;_-&quot;R$&quot;* &quot;-&quot;??_-;_-@_-"/>
    <numFmt numFmtId="166" formatCode="&quot;R$&quot;\ #,##0.00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&quot;R$ &quot;#,##0_);\(&quot;R$ &quot;#,##0\)"/>
    <numFmt numFmtId="170" formatCode="&quot;R$ &quot;#,##0_);[Red]\(&quot;R$ &quot;#,##0\)"/>
    <numFmt numFmtId="171" formatCode="&quot;R$ &quot;#,##0.00_);\(&quot;R$ &quot;#,##0.00\)"/>
    <numFmt numFmtId="172" formatCode="_(&quot;R$ &quot;* #,##0_);_(&quot;R$ &quot;* \(#,##0\);_(&quot;R$ &quot;* &quot;-&quot;_);_(@_)"/>
    <numFmt numFmtId="173" formatCode="#,##0.00\ ;&quot; (&quot;#,##0.00\);&quot; -&quot;#\ ;@\ "/>
    <numFmt numFmtId="174" formatCode="_(&quot;R$ &quot;* #,##0.00_);_(&quot;R$ &quot;* \(#,##0.00\);_(&quot;R$ &quot;* \-??_);_(@_)"/>
    <numFmt numFmtId="175" formatCode="&quot; R$ &quot;#,##0.00\ ;&quot; R$ (&quot;#,##0.00\);&quot; R$ -&quot;#\ ;@\ "/>
    <numFmt numFmtId="176" formatCode="_(* #,##0.00_);_(* \(#,##0.00\);_(* \-??_);_(@_)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10"/>
      <name val="Times New Roman"/>
      <family val="1"/>
    </font>
    <font>
      <u/>
      <sz val="8.4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theme="5" tint="-0.249977111117893"/>
      <name val="Arial"/>
      <family val="2"/>
    </font>
    <font>
      <sz val="9"/>
      <color theme="1"/>
      <name val="Arial"/>
      <family val="2"/>
    </font>
    <font>
      <b/>
      <i/>
      <sz val="10"/>
      <color theme="1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sz val="16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color theme="1"/>
      <name val="Times New Roman"/>
      <family val="1"/>
    </font>
    <font>
      <sz val="15"/>
      <color theme="1"/>
      <name val="Calibri"/>
      <family val="2"/>
      <scheme val="minor"/>
    </font>
    <font>
      <sz val="15"/>
      <color rgb="FFFF0000"/>
      <name val="Calibri"/>
      <family val="2"/>
      <scheme val="minor"/>
    </font>
    <font>
      <u/>
      <sz val="15"/>
      <color rgb="FFFF0000"/>
      <name val="Calibri"/>
      <family val="2"/>
      <scheme val="minor"/>
    </font>
    <font>
      <b/>
      <sz val="18"/>
      <color rgb="FFFF0000"/>
      <name val="Arial"/>
      <family val="2"/>
    </font>
    <font>
      <sz val="18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5" tint="-0.249977111117893"/>
      <name val="Arial"/>
      <family val="2"/>
    </font>
    <font>
      <sz val="18"/>
      <name val="Arial"/>
      <family val="2"/>
    </font>
    <font>
      <b/>
      <i/>
      <sz val="18"/>
      <color theme="1"/>
      <name val="Arial"/>
      <family val="2"/>
    </font>
    <font>
      <u/>
      <sz val="18"/>
      <color theme="10"/>
      <name val="Calibri"/>
      <family val="2"/>
      <scheme val="minor"/>
    </font>
    <font>
      <sz val="12"/>
      <color indexed="81"/>
      <name val="Tahoma"/>
      <family val="2"/>
    </font>
    <font>
      <b/>
      <sz val="18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sz val="16"/>
      <color theme="1"/>
      <name val="Arial"/>
      <family val="2"/>
    </font>
    <font>
      <b/>
      <sz val="16"/>
      <color theme="5" tint="-0.249977111117893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i/>
      <sz val="16"/>
      <color theme="1"/>
      <name val="Arial"/>
      <family val="2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6"/>
      <name val="Calibri"/>
      <family val="2"/>
      <scheme val="minor"/>
    </font>
    <font>
      <u/>
      <sz val="16"/>
      <color theme="10"/>
      <name val="Times New Roman"/>
      <family val="1"/>
    </font>
    <font>
      <u/>
      <sz val="12"/>
      <color theme="10"/>
      <name val="Calibri"/>
      <family val="2"/>
      <scheme val="minor"/>
    </font>
    <font>
      <u/>
      <sz val="16"/>
      <color rgb="FF3333FF"/>
      <name val="Times New Roman"/>
      <family val="1"/>
    </font>
    <font>
      <b/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9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5" tint="-0.24994659260841701"/>
      </left>
      <right/>
      <top/>
      <bottom/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/>
      <right/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/>
      <bottom/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/>
      <right style="medium">
        <color theme="5" tint="-0.24994659260841701"/>
      </right>
      <top/>
      <bottom style="medium">
        <color theme="5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thin">
        <color auto="1"/>
      </right>
      <top style="medium">
        <color theme="5" tint="-0.2499465926084170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5" tint="-0.24994659260841701"/>
      </top>
      <bottom style="thin">
        <color auto="1"/>
      </bottom>
      <diagonal/>
    </border>
    <border>
      <left style="thin">
        <color auto="1"/>
      </left>
      <right style="medium">
        <color theme="5" tint="-0.24994659260841701"/>
      </right>
      <top style="medium">
        <color theme="5" tint="-0.24994659260841701"/>
      </top>
      <bottom style="thin">
        <color auto="1"/>
      </bottom>
      <diagonal/>
    </border>
    <border>
      <left style="medium">
        <color theme="5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5" tint="-0.2499465926084170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5" tint="-0.24994659260841701"/>
      </bottom>
      <diagonal/>
    </border>
    <border>
      <left style="thin">
        <color auto="1"/>
      </left>
      <right style="medium">
        <color theme="5" tint="-0.24994659260841701"/>
      </right>
      <top style="thin">
        <color auto="1"/>
      </top>
      <bottom style="medium">
        <color theme="5" tint="-0.24994659260841701"/>
      </bottom>
      <diagonal/>
    </border>
    <border>
      <left style="medium">
        <color theme="5" tint="-0.24994659260841701"/>
      </left>
      <right/>
      <top style="thin">
        <color auto="1"/>
      </top>
      <bottom style="medium">
        <color theme="5" tint="-0.24994659260841701"/>
      </bottom>
      <diagonal/>
    </border>
    <border>
      <left/>
      <right style="thin">
        <color auto="1"/>
      </right>
      <top style="thin">
        <color auto="1"/>
      </top>
      <bottom style="medium">
        <color theme="5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thin">
        <color theme="5" tint="-0.24994659260841701"/>
      </bottom>
      <diagonal/>
    </border>
    <border>
      <left/>
      <right/>
      <top style="medium">
        <color theme="5" tint="-0.24994659260841701"/>
      </top>
      <bottom style="thin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thin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thin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/>
      <top style="thin">
        <color theme="5" tint="-0.24994659260841701"/>
      </top>
      <bottom style="thin">
        <color theme="5" tint="-0.24994659260841701"/>
      </bottom>
      <diagonal/>
    </border>
    <border>
      <left/>
      <right/>
      <top style="thin">
        <color theme="5" tint="-0.24994659260841701"/>
      </top>
      <bottom style="thin">
        <color theme="5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/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7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175" fontId="5" fillId="0" borderId="0" applyFill="0" applyBorder="0" applyAlignment="0" applyProtection="0"/>
    <xf numFmtId="169" fontId="5" fillId="0" borderId="0" applyFill="0" applyBorder="0" applyAlignment="0" applyProtection="0"/>
    <xf numFmtId="167" fontId="7" fillId="0" borderId="0" applyFont="0" applyFill="0" applyBorder="0" applyAlignment="0" applyProtection="0"/>
    <xf numFmtId="171" fontId="7" fillId="0" borderId="0" applyFill="0" applyBorder="0" applyAlignment="0" applyProtection="0"/>
    <xf numFmtId="167" fontId="5" fillId="0" borderId="0" applyFont="0" applyFill="0" applyBorder="0" applyAlignment="0" applyProtection="0"/>
    <xf numFmtId="174" fontId="5" fillId="0" borderId="0" applyFill="0" applyBorder="0" applyAlignment="0" applyProtection="0"/>
    <xf numFmtId="174" fontId="7" fillId="0" borderId="0" applyFill="0" applyBorder="0" applyAlignment="0" applyProtection="0"/>
    <xf numFmtId="43" fontId="5" fillId="0" borderId="0" applyFill="0" applyBorder="0" applyAlignment="0" applyProtection="0"/>
    <xf numFmtId="174" fontId="5" fillId="0" borderId="0" applyFill="0" applyBorder="0" applyAlignment="0" applyProtection="0"/>
    <xf numFmtId="171" fontId="7" fillId="0" borderId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ill="0" applyBorder="0" applyAlignment="0" applyProtection="0"/>
    <xf numFmtId="171" fontId="5" fillId="0" borderId="0" applyFill="0" applyBorder="0" applyAlignment="0" applyProtection="0"/>
    <xf numFmtId="173" fontId="5" fillId="0" borderId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173" fontId="5" fillId="0" borderId="0" applyFill="0" applyBorder="0" applyAlignment="0" applyProtection="0"/>
    <xf numFmtId="170" fontId="5" fillId="0" borderId="0" applyFill="0" applyBorder="0" applyAlignment="0" applyProtection="0"/>
    <xf numFmtId="168" fontId="10" fillId="0" borderId="0" applyFont="0" applyFill="0" applyBorder="0" applyAlignment="0" applyProtection="0"/>
    <xf numFmtId="171" fontId="5" fillId="0" borderId="0" applyFill="0" applyBorder="0" applyAlignment="0" applyProtection="0"/>
    <xf numFmtId="176" fontId="5" fillId="0" borderId="0" applyFill="0" applyBorder="0" applyAlignment="0" applyProtection="0"/>
    <xf numFmtId="176" fontId="7" fillId="0" borderId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76" fontId="5" fillId="0" borderId="0" applyFill="0" applyBorder="0" applyAlignment="0" applyProtection="0"/>
    <xf numFmtId="168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0" fontId="9" fillId="0" borderId="32" applyNumberFormat="0" applyFill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65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/>
    <xf numFmtId="0" fontId="12" fillId="0" borderId="0" xfId="66" applyAlignment="1">
      <alignment vertical="center"/>
    </xf>
    <xf numFmtId="0" fontId="0" fillId="0" borderId="43" xfId="0" applyBorder="1"/>
    <xf numFmtId="0" fontId="2" fillId="0" borderId="43" xfId="0" applyFont="1" applyFill="1" applyBorder="1" applyAlignment="1">
      <alignment horizontal="center" vertical="center"/>
    </xf>
    <xf numFmtId="165" fontId="0" fillId="0" borderId="43" xfId="1" applyFont="1" applyBorder="1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13" fillId="0" borderId="0" xfId="0" applyFont="1"/>
    <xf numFmtId="0" fontId="14" fillId="0" borderId="0" xfId="0" applyFont="1"/>
    <xf numFmtId="0" fontId="15" fillId="4" borderId="62" xfId="0" applyFont="1" applyFill="1" applyBorder="1" applyAlignment="1">
      <alignment horizontal="center" vertical="center"/>
    </xf>
    <xf numFmtId="166" fontId="15" fillId="4" borderId="62" xfId="0" applyNumberFormat="1" applyFont="1" applyFill="1" applyBorder="1" applyAlignment="1">
      <alignment horizontal="center" vertical="center"/>
    </xf>
    <xf numFmtId="166" fontId="15" fillId="4" borderId="63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Fill="1" applyBorder="1"/>
    <xf numFmtId="0" fontId="20" fillId="0" borderId="0" xfId="0" applyFont="1" applyFill="1" applyBorder="1" applyAlignment="1">
      <alignment vertical="center"/>
    </xf>
    <xf numFmtId="0" fontId="28" fillId="0" borderId="0" xfId="0" applyFont="1"/>
    <xf numFmtId="0" fontId="22" fillId="0" borderId="0" xfId="0" applyFont="1" applyFill="1" applyBorder="1" applyAlignment="1">
      <alignment vertical="center"/>
    </xf>
    <xf numFmtId="0" fontId="0" fillId="0" borderId="34" xfId="0" applyBorder="1"/>
    <xf numFmtId="0" fontId="31" fillId="0" borderId="57" xfId="0" applyFont="1" applyBorder="1" applyAlignment="1">
      <alignment horizontal="center" vertical="center" wrapText="1"/>
    </xf>
    <xf numFmtId="0" fontId="31" fillId="0" borderId="58" xfId="0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 wrapText="1"/>
    </xf>
    <xf numFmtId="0" fontId="34" fillId="0" borderId="60" xfId="0" applyFont="1" applyBorder="1" applyAlignment="1">
      <alignment horizontal="center" vertical="center"/>
    </xf>
    <xf numFmtId="166" fontId="34" fillId="0" borderId="5" xfId="0" applyNumberFormat="1" applyFont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166" fontId="34" fillId="0" borderId="61" xfId="0" applyNumberFormat="1" applyFont="1" applyBorder="1" applyAlignment="1">
      <alignment horizontal="center" vertical="center"/>
    </xf>
    <xf numFmtId="0" fontId="20" fillId="0" borderId="0" xfId="0" applyFont="1" applyFill="1" applyBorder="1"/>
    <xf numFmtId="0" fontId="21" fillId="0" borderId="0" xfId="0" applyFont="1" applyFill="1" applyBorder="1"/>
    <xf numFmtId="0" fontId="5" fillId="0" borderId="0" xfId="31" applyFont="1" applyFill="1" applyBorder="1"/>
    <xf numFmtId="0" fontId="0" fillId="0" borderId="0" xfId="0" applyFill="1" applyBorder="1"/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/>
    </xf>
    <xf numFmtId="0" fontId="5" fillId="0" borderId="0" xfId="31" applyFont="1" applyFill="1" applyBorder="1" applyAlignment="1">
      <alignment wrapText="1"/>
    </xf>
    <xf numFmtId="0" fontId="0" fillId="0" borderId="0" xfId="0"/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15" fillId="0" borderId="73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 wrapText="1"/>
    </xf>
    <xf numFmtId="0" fontId="14" fillId="0" borderId="75" xfId="0" applyFont="1" applyFill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0" borderId="79" xfId="0" applyFont="1" applyFill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166" fontId="14" fillId="5" borderId="79" xfId="0" applyNumberFormat="1" applyFont="1" applyFill="1" applyBorder="1" applyAlignment="1">
      <alignment horizontal="center" vertical="center"/>
    </xf>
    <xf numFmtId="166" fontId="14" fillId="5" borderId="80" xfId="0" applyNumberFormat="1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74" xfId="0" applyFont="1" applyFill="1" applyBorder="1" applyAlignment="1">
      <alignment horizontal="center" vertical="center"/>
    </xf>
    <xf numFmtId="0" fontId="34" fillId="0" borderId="82" xfId="67" applyFont="1" applyFill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166" fontId="14" fillId="5" borderId="82" xfId="0" applyNumberFormat="1" applyFont="1" applyFill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34" fillId="0" borderId="73" xfId="67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166" fontId="14" fillId="5" borderId="73" xfId="0" applyNumberFormat="1" applyFont="1" applyFill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80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4" fillId="0" borderId="8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73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166" fontId="15" fillId="0" borderId="0" xfId="0" applyNumberFormat="1" applyFont="1" applyFill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6" fontId="14" fillId="0" borderId="82" xfId="0" applyNumberFormat="1" applyFont="1" applyFill="1" applyBorder="1" applyAlignment="1">
      <alignment horizontal="center" vertical="center"/>
    </xf>
    <xf numFmtId="166" fontId="14" fillId="0" borderId="79" xfId="0" applyNumberFormat="1" applyFont="1" applyFill="1" applyBorder="1" applyAlignment="1">
      <alignment horizontal="center" vertical="center"/>
    </xf>
    <xf numFmtId="166" fontId="14" fillId="0" borderId="80" xfId="0" applyNumberFormat="1" applyFont="1" applyFill="1" applyBorder="1" applyAlignment="1">
      <alignment horizontal="center" vertical="center"/>
    </xf>
    <xf numFmtId="0" fontId="12" fillId="0" borderId="5" xfId="66" applyBorder="1" applyAlignment="1">
      <alignment horizontal="center" vertical="center" wrapText="1"/>
    </xf>
    <xf numFmtId="0" fontId="12" fillId="0" borderId="5" xfId="66" applyFill="1" applyBorder="1" applyAlignment="1">
      <alignment horizontal="center" vertical="center" wrapText="1"/>
    </xf>
    <xf numFmtId="0" fontId="37" fillId="0" borderId="0" xfId="0" applyFont="1"/>
    <xf numFmtId="0" fontId="41" fillId="0" borderId="0" xfId="0" applyFont="1"/>
    <xf numFmtId="0" fontId="42" fillId="0" borderId="0" xfId="0" applyFont="1"/>
    <xf numFmtId="0" fontId="42" fillId="0" borderId="0" xfId="0" applyFont="1" applyFill="1" applyBorder="1"/>
    <xf numFmtId="0" fontId="41" fillId="0" borderId="43" xfId="0" applyFont="1" applyBorder="1"/>
    <xf numFmtId="0" fontId="48" fillId="0" borderId="43" xfId="0" applyFont="1" applyFill="1" applyBorder="1" applyAlignment="1">
      <alignment horizontal="center" vertical="center"/>
    </xf>
    <xf numFmtId="165" fontId="41" fillId="0" borderId="43" xfId="1" applyFont="1" applyBorder="1" applyAlignment="1">
      <alignment vertical="center"/>
    </xf>
    <xf numFmtId="0" fontId="41" fillId="0" borderId="0" xfId="0" applyFont="1" applyBorder="1"/>
    <xf numFmtId="0" fontId="29" fillId="0" borderId="0" xfId="0" applyFont="1" applyFill="1" applyBorder="1"/>
    <xf numFmtId="0" fontId="42" fillId="0" borderId="34" xfId="0" applyFont="1" applyFill="1" applyBorder="1"/>
    <xf numFmtId="0" fontId="43" fillId="0" borderId="34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9" fontId="42" fillId="0" borderId="0" xfId="0" applyNumberFormat="1" applyFont="1" applyFill="1" applyBorder="1" applyAlignment="1">
      <alignment vertical="center"/>
    </xf>
    <xf numFmtId="0" fontId="42" fillId="0" borderId="34" xfId="0" applyFont="1" applyFill="1" applyBorder="1" applyAlignment="1">
      <alignment vertical="center"/>
    </xf>
    <xf numFmtId="9" fontId="42" fillId="0" borderId="34" xfId="0" applyNumberFormat="1" applyFont="1" applyFill="1" applyBorder="1" applyAlignment="1">
      <alignment vertical="center"/>
    </xf>
    <xf numFmtId="0" fontId="46" fillId="0" borderId="34" xfId="66" applyFont="1" applyFill="1" applyBorder="1" applyAlignment="1">
      <alignment vertical="center"/>
    </xf>
    <xf numFmtId="0" fontId="46" fillId="0" borderId="0" xfId="66" applyFont="1" applyFill="1" applyBorder="1" applyAlignment="1">
      <alignment vertical="center"/>
    </xf>
    <xf numFmtId="0" fontId="42" fillId="0" borderId="34" xfId="0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 applyBorder="1" applyAlignment="1">
      <alignment vertical="center"/>
    </xf>
    <xf numFmtId="0" fontId="44" fillId="0" borderId="34" xfId="0" applyFont="1" applyFill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0" fontId="30" fillId="0" borderId="0" xfId="66" applyFont="1" applyFill="1" applyBorder="1" applyAlignment="1">
      <alignment vertical="center"/>
    </xf>
    <xf numFmtId="0" fontId="41" fillId="0" borderId="0" xfId="0" applyFont="1" applyFill="1" applyBorder="1"/>
    <xf numFmtId="0" fontId="44" fillId="0" borderId="34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46" fillId="0" borderId="0" xfId="66" applyFont="1" applyFill="1" applyBorder="1" applyAlignment="1">
      <alignment vertical="center" wrapText="1"/>
    </xf>
    <xf numFmtId="0" fontId="41" fillId="0" borderId="0" xfId="0" applyFont="1" applyFill="1" applyBorder="1" applyAlignment="1">
      <alignment wrapText="1"/>
    </xf>
    <xf numFmtId="0" fontId="42" fillId="0" borderId="34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vertical="center"/>
    </xf>
    <xf numFmtId="43" fontId="45" fillId="0" borderId="0" xfId="4" applyFont="1" applyFill="1" applyBorder="1" applyAlignment="1">
      <alignment vertical="center" wrapText="1"/>
    </xf>
    <xf numFmtId="43" fontId="45" fillId="0" borderId="0" xfId="4" applyFont="1" applyFill="1" applyBorder="1" applyAlignment="1">
      <alignment vertical="center"/>
    </xf>
    <xf numFmtId="0" fontId="45" fillId="0" borderId="0" xfId="0" applyFont="1" applyFill="1" applyBorder="1" applyAlignment="1">
      <alignment wrapText="1"/>
    </xf>
    <xf numFmtId="0" fontId="45" fillId="0" borderId="0" xfId="0" applyFont="1" applyFill="1" applyBorder="1" applyAlignment="1"/>
    <xf numFmtId="0" fontId="50" fillId="0" borderId="18" xfId="0" applyFont="1" applyBorder="1" applyAlignment="1">
      <alignment vertical="center"/>
    </xf>
    <xf numFmtId="0" fontId="51" fillId="0" borderId="0" xfId="0" applyFont="1"/>
    <xf numFmtId="0" fontId="52" fillId="4" borderId="35" xfId="0" applyFont="1" applyFill="1" applyBorder="1" applyAlignment="1">
      <alignment vertical="center"/>
    </xf>
    <xf numFmtId="0" fontId="52" fillId="4" borderId="36" xfId="0" applyFont="1" applyFill="1" applyBorder="1" applyAlignment="1">
      <alignment vertical="center"/>
    </xf>
    <xf numFmtId="0" fontId="52" fillId="4" borderId="37" xfId="0" applyFont="1" applyFill="1" applyBorder="1" applyAlignment="1">
      <alignment vertical="center"/>
    </xf>
    <xf numFmtId="0" fontId="51" fillId="0" borderId="0" xfId="0" applyFont="1" applyAlignment="1">
      <alignment vertical="center"/>
    </xf>
    <xf numFmtId="0" fontId="51" fillId="4" borderId="34" xfId="0" applyFont="1" applyFill="1" applyBorder="1" applyAlignment="1">
      <alignment vertical="center"/>
    </xf>
    <xf numFmtId="0" fontId="51" fillId="4" borderId="0" xfId="0" applyFont="1" applyFill="1" applyBorder="1" applyAlignment="1">
      <alignment vertical="center"/>
    </xf>
    <xf numFmtId="0" fontId="51" fillId="4" borderId="38" xfId="0" applyFont="1" applyFill="1" applyBorder="1" applyAlignment="1">
      <alignment vertical="center"/>
    </xf>
    <xf numFmtId="0" fontId="51" fillId="4" borderId="41" xfId="0" applyFont="1" applyFill="1" applyBorder="1" applyAlignment="1">
      <alignment vertical="center"/>
    </xf>
    <xf numFmtId="0" fontId="49" fillId="4" borderId="14" xfId="0" applyFont="1" applyFill="1" applyBorder="1" applyAlignment="1">
      <alignment horizontal="center" vertical="center"/>
    </xf>
    <xf numFmtId="0" fontId="49" fillId="4" borderId="8" xfId="0" applyFont="1" applyFill="1" applyBorder="1" applyAlignment="1">
      <alignment horizontal="center" vertical="center"/>
    </xf>
    <xf numFmtId="0" fontId="49" fillId="4" borderId="5" xfId="0" applyFont="1" applyFill="1" applyBorder="1" applyAlignment="1">
      <alignment horizontal="center" vertical="center"/>
    </xf>
    <xf numFmtId="0" fontId="49" fillId="4" borderId="17" xfId="0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center" vertical="center"/>
    </xf>
    <xf numFmtId="0" fontId="51" fillId="0" borderId="5" xfId="0" applyFont="1" applyFill="1" applyBorder="1" applyAlignment="1">
      <alignment vertical="center"/>
    </xf>
    <xf numFmtId="0" fontId="51" fillId="0" borderId="5" xfId="0" quotePrefix="1" applyFont="1" applyFill="1" applyBorder="1" applyAlignment="1">
      <alignment horizontal="center" vertical="center"/>
    </xf>
    <xf numFmtId="49" fontId="51" fillId="0" borderId="5" xfId="0" applyNumberFormat="1" applyFont="1" applyFill="1" applyBorder="1" applyAlignment="1">
      <alignment horizontal="center" vertical="center"/>
    </xf>
    <xf numFmtId="166" fontId="51" fillId="5" borderId="5" xfId="0" applyNumberFormat="1" applyFont="1" applyFill="1" applyBorder="1" applyAlignment="1">
      <alignment horizontal="center" vertical="center"/>
    </xf>
    <xf numFmtId="166" fontId="51" fillId="0" borderId="17" xfId="0" applyNumberFormat="1" applyFont="1" applyFill="1" applyBorder="1" applyAlignment="1">
      <alignment horizontal="center" vertical="center"/>
    </xf>
    <xf numFmtId="0" fontId="51" fillId="4" borderId="34" xfId="0" applyFont="1" applyFill="1" applyBorder="1" applyAlignment="1">
      <alignment horizontal="left" vertical="center"/>
    </xf>
    <xf numFmtId="0" fontId="51" fillId="4" borderId="0" xfId="0" applyFont="1" applyFill="1" applyBorder="1" applyAlignment="1">
      <alignment horizontal="center" vertical="center"/>
    </xf>
    <xf numFmtId="166" fontId="51" fillId="0" borderId="5" xfId="0" applyNumberFormat="1" applyFont="1" applyFill="1" applyBorder="1" applyAlignment="1">
      <alignment horizontal="center" vertical="center"/>
    </xf>
    <xf numFmtId="10" fontId="51" fillId="0" borderId="5" xfId="0" applyNumberFormat="1" applyFont="1" applyFill="1" applyBorder="1" applyAlignment="1">
      <alignment horizontal="center" vertical="center"/>
    </xf>
    <xf numFmtId="0" fontId="51" fillId="0" borderId="5" xfId="0" applyNumberFormat="1" applyFont="1" applyFill="1" applyBorder="1" applyAlignment="1">
      <alignment horizontal="center" vertical="center"/>
    </xf>
    <xf numFmtId="9" fontId="51" fillId="4" borderId="34" xfId="0" applyNumberFormat="1" applyFont="1" applyFill="1" applyBorder="1" applyAlignment="1">
      <alignment vertical="center"/>
    </xf>
    <xf numFmtId="9" fontId="51" fillId="4" borderId="0" xfId="0" applyNumberFormat="1" applyFont="1" applyFill="1" applyBorder="1" applyAlignment="1">
      <alignment vertical="center"/>
    </xf>
    <xf numFmtId="9" fontId="51" fillId="4" borderId="38" xfId="0" applyNumberFormat="1" applyFont="1" applyFill="1" applyBorder="1" applyAlignment="1">
      <alignment vertical="center"/>
    </xf>
    <xf numFmtId="0" fontId="51" fillId="0" borderId="5" xfId="0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4" borderId="39" xfId="0" applyFont="1" applyFill="1" applyBorder="1" applyAlignment="1">
      <alignment vertical="center"/>
    </xf>
    <xf numFmtId="0" fontId="51" fillId="4" borderId="40" xfId="0" applyFont="1" applyFill="1" applyBorder="1" applyAlignment="1">
      <alignment vertical="center"/>
    </xf>
    <xf numFmtId="0" fontId="49" fillId="3" borderId="16" xfId="0" applyFont="1" applyFill="1" applyBorder="1" applyAlignment="1">
      <alignment vertical="center"/>
    </xf>
    <xf numFmtId="0" fontId="49" fillId="3" borderId="7" xfId="0" applyFont="1" applyFill="1" applyBorder="1" applyAlignment="1">
      <alignment vertical="center"/>
    </xf>
    <xf numFmtId="166" fontId="49" fillId="3" borderId="17" xfId="1" applyNumberFormat="1" applyFont="1" applyFill="1" applyBorder="1" applyAlignment="1">
      <alignment horizontal="center" vertical="center"/>
    </xf>
    <xf numFmtId="0" fontId="49" fillId="4" borderId="8" xfId="0" applyFont="1" applyFill="1" applyBorder="1" applyAlignment="1">
      <alignment horizontal="center" vertical="center"/>
    </xf>
    <xf numFmtId="164" fontId="51" fillId="0" borderId="6" xfId="2" applyNumberFormat="1" applyFont="1" applyFill="1" applyBorder="1" applyAlignment="1">
      <alignment horizontal="center" vertical="center"/>
    </xf>
    <xf numFmtId="166" fontId="51" fillId="0" borderId="17" xfId="1" applyNumberFormat="1" applyFont="1" applyFill="1" applyBorder="1" applyAlignment="1">
      <alignment horizontal="center" vertical="center"/>
    </xf>
    <xf numFmtId="164" fontId="51" fillId="0" borderId="6" xfId="0" applyNumberFormat="1" applyFont="1" applyFill="1" applyBorder="1" applyAlignment="1">
      <alignment horizontal="center" vertical="center"/>
    </xf>
    <xf numFmtId="0" fontId="51" fillId="4" borderId="14" xfId="0" applyFont="1" applyFill="1" applyBorder="1" applyAlignment="1">
      <alignment horizontal="center" vertical="center"/>
    </xf>
    <xf numFmtId="0" fontId="51" fillId="4" borderId="7" xfId="0" applyFont="1" applyFill="1" applyBorder="1" applyAlignment="1">
      <alignment horizontal="center" vertical="center"/>
    </xf>
    <xf numFmtId="164" fontId="51" fillId="4" borderId="7" xfId="0" applyNumberFormat="1" applyFont="1" applyFill="1" applyBorder="1" applyAlignment="1">
      <alignment horizontal="center" vertical="center"/>
    </xf>
    <xf numFmtId="164" fontId="49" fillId="4" borderId="7" xfId="0" applyNumberFormat="1" applyFont="1" applyFill="1" applyBorder="1" applyAlignment="1">
      <alignment horizontal="right" vertical="center"/>
    </xf>
    <xf numFmtId="166" fontId="49" fillId="4" borderId="17" xfId="1" applyNumberFormat="1" applyFont="1" applyFill="1" applyBorder="1" applyAlignment="1">
      <alignment horizontal="center" vertical="center"/>
    </xf>
    <xf numFmtId="166" fontId="53" fillId="0" borderId="17" xfId="1" applyNumberFormat="1" applyFont="1" applyFill="1" applyBorder="1" applyAlignment="1">
      <alignment horizontal="center" vertical="center"/>
    </xf>
    <xf numFmtId="0" fontId="53" fillId="4" borderId="16" xfId="0" applyFont="1" applyFill="1" applyBorder="1" applyAlignment="1">
      <alignment vertical="center"/>
    </xf>
    <xf numFmtId="0" fontId="53" fillId="4" borderId="7" xfId="0" applyFont="1" applyFill="1" applyBorder="1" applyAlignment="1">
      <alignment vertical="center"/>
    </xf>
    <xf numFmtId="0" fontId="53" fillId="4" borderId="8" xfId="0" applyFont="1" applyFill="1" applyBorder="1" applyAlignment="1">
      <alignment horizontal="right" vertical="center"/>
    </xf>
    <xf numFmtId="166" fontId="49" fillId="4" borderId="15" xfId="0" applyNumberFormat="1" applyFont="1" applyFill="1" applyBorder="1" applyAlignment="1">
      <alignment horizontal="center" vertical="center"/>
    </xf>
    <xf numFmtId="0" fontId="53" fillId="4" borderId="14" xfId="0" applyFont="1" applyFill="1" applyBorder="1" applyAlignment="1">
      <alignment horizontal="center" vertical="center" wrapText="1"/>
    </xf>
    <xf numFmtId="0" fontId="53" fillId="4" borderId="5" xfId="0" applyFont="1" applyFill="1" applyBorder="1" applyAlignment="1">
      <alignment horizontal="center" vertical="center" wrapText="1"/>
    </xf>
    <xf numFmtId="0" fontId="53" fillId="4" borderId="17" xfId="0" applyFont="1" applyFill="1" applyBorder="1" applyAlignment="1">
      <alignment horizontal="center" vertical="center" wrapText="1"/>
    </xf>
    <xf numFmtId="0" fontId="51" fillId="0" borderId="16" xfId="0" applyFont="1" applyFill="1" applyBorder="1" applyAlignment="1">
      <alignment horizontal="center" vertical="center"/>
    </xf>
    <xf numFmtId="166" fontId="51" fillId="0" borderId="17" xfId="2" applyNumberFormat="1" applyFont="1" applyFill="1" applyBorder="1" applyAlignment="1">
      <alignment horizontal="center" vertical="center"/>
    </xf>
    <xf numFmtId="164" fontId="51" fillId="5" borderId="6" xfId="0" applyNumberFormat="1" applyFont="1" applyFill="1" applyBorder="1" applyAlignment="1">
      <alignment horizontal="center" vertical="center"/>
    </xf>
    <xf numFmtId="166" fontId="51" fillId="5" borderId="17" xfId="2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center"/>
    </xf>
    <xf numFmtId="0" fontId="51" fillId="4" borderId="34" xfId="0" applyFont="1" applyFill="1" applyBorder="1" applyAlignment="1">
      <alignment horizontal="left" vertical="center" wrapText="1"/>
    </xf>
    <xf numFmtId="0" fontId="51" fillId="4" borderId="0" xfId="0" applyFont="1" applyFill="1" applyBorder="1" applyAlignment="1">
      <alignment horizontal="left" vertical="center" wrapText="1"/>
    </xf>
    <xf numFmtId="0" fontId="49" fillId="4" borderId="16" xfId="0" applyFont="1" applyFill="1" applyBorder="1" applyAlignment="1">
      <alignment vertical="center"/>
    </xf>
    <xf numFmtId="0" fontId="49" fillId="4" borderId="7" xfId="0" applyFont="1" applyFill="1" applyBorder="1" applyAlignment="1">
      <alignment vertical="center"/>
    </xf>
    <xf numFmtId="0" fontId="49" fillId="4" borderId="8" xfId="0" applyFont="1" applyFill="1" applyBorder="1" applyAlignment="1">
      <alignment vertical="center"/>
    </xf>
    <xf numFmtId="164" fontId="49" fillId="4" borderId="6" xfId="0" applyNumberFormat="1" applyFont="1" applyFill="1" applyBorder="1" applyAlignment="1">
      <alignment horizontal="center" vertical="center"/>
    </xf>
    <xf numFmtId="166" fontId="49" fillId="4" borderId="17" xfId="0" applyNumberFormat="1" applyFont="1" applyFill="1" applyBorder="1" applyAlignment="1">
      <alignment horizontal="center" vertical="center"/>
    </xf>
    <xf numFmtId="0" fontId="51" fillId="0" borderId="8" xfId="0" applyFont="1" applyFill="1" applyBorder="1" applyAlignment="1">
      <alignment horizontal="center" vertical="center"/>
    </xf>
    <xf numFmtId="166" fontId="51" fillId="0" borderId="5" xfId="2" applyNumberFormat="1" applyFont="1" applyFill="1" applyBorder="1" applyAlignment="1">
      <alignment horizontal="center" vertical="center"/>
    </xf>
    <xf numFmtId="166" fontId="51" fillId="0" borderId="6" xfId="2" applyNumberFormat="1" applyFont="1" applyFill="1" applyBorder="1" applyAlignment="1">
      <alignment horizontal="center" vertical="center"/>
    </xf>
    <xf numFmtId="0" fontId="51" fillId="0" borderId="18" xfId="0" applyFont="1" applyBorder="1" applyAlignment="1"/>
    <xf numFmtId="0" fontId="51" fillId="5" borderId="8" xfId="0" applyFont="1" applyFill="1" applyBorder="1" applyAlignment="1">
      <alignment horizontal="center" vertical="center"/>
    </xf>
    <xf numFmtId="0" fontId="51" fillId="0" borderId="6" xfId="2" applyNumberFormat="1" applyFont="1" applyFill="1" applyBorder="1" applyAlignment="1">
      <alignment horizontal="center" vertical="center"/>
    </xf>
    <xf numFmtId="10" fontId="51" fillId="0" borderId="5" xfId="2" applyNumberFormat="1" applyFont="1" applyFill="1" applyBorder="1" applyAlignment="1">
      <alignment horizontal="center" vertical="center"/>
    </xf>
    <xf numFmtId="10" fontId="51" fillId="0" borderId="6" xfId="2" applyNumberFormat="1" applyFont="1" applyFill="1" applyBorder="1" applyAlignment="1">
      <alignment horizontal="center" vertical="center"/>
    </xf>
    <xf numFmtId="166" fontId="51" fillId="5" borderId="5" xfId="2" applyNumberFormat="1" applyFont="1" applyFill="1" applyBorder="1" applyAlignment="1">
      <alignment horizontal="center" vertical="center"/>
    </xf>
    <xf numFmtId="0" fontId="51" fillId="0" borderId="28" xfId="2" applyNumberFormat="1" applyFont="1" applyFill="1" applyBorder="1" applyAlignment="1">
      <alignment horizontal="center" vertical="center"/>
    </xf>
    <xf numFmtId="0" fontId="51" fillId="0" borderId="0" xfId="0" applyFont="1" applyBorder="1" applyAlignment="1"/>
    <xf numFmtId="0" fontId="51" fillId="0" borderId="0" xfId="0" applyFont="1" applyBorder="1" applyAlignment="1">
      <alignment horizontal="center" vertical="center"/>
    </xf>
    <xf numFmtId="166" fontId="51" fillId="5" borderId="23" xfId="0" applyNumberFormat="1" applyFont="1" applyFill="1" applyBorder="1" applyAlignment="1">
      <alignment horizontal="center" vertical="center"/>
    </xf>
    <xf numFmtId="166" fontId="51" fillId="5" borderId="17" xfId="0" applyNumberFormat="1" applyFont="1" applyFill="1" applyBorder="1" applyAlignment="1">
      <alignment horizontal="center" vertical="center"/>
    </xf>
    <xf numFmtId="0" fontId="49" fillId="4" borderId="8" xfId="0" applyFont="1" applyFill="1" applyBorder="1" applyAlignment="1">
      <alignment horizontal="right" vertical="center"/>
    </xf>
    <xf numFmtId="43" fontId="55" fillId="0" borderId="0" xfId="4" applyFont="1" applyFill="1" applyBorder="1" applyAlignment="1">
      <alignment vertical="center"/>
    </xf>
    <xf numFmtId="166" fontId="49" fillId="3" borderId="17" xfId="0" applyNumberFormat="1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vertical="center"/>
    </xf>
    <xf numFmtId="0" fontId="49" fillId="6" borderId="14" xfId="0" applyFont="1" applyFill="1" applyBorder="1" applyAlignment="1">
      <alignment horizontal="center" vertical="center"/>
    </xf>
    <xf numFmtId="0" fontId="49" fillId="6" borderId="5" xfId="0" applyFont="1" applyFill="1" applyBorder="1" applyAlignment="1">
      <alignment horizontal="center" vertical="center"/>
    </xf>
    <xf numFmtId="0" fontId="49" fillId="6" borderId="15" xfId="0" applyFont="1" applyFill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/>
    </xf>
    <xf numFmtId="10" fontId="51" fillId="2" borderId="6" xfId="0" applyNumberFormat="1" applyFont="1" applyFill="1" applyBorder="1" applyAlignment="1">
      <alignment horizontal="center" vertical="center"/>
    </xf>
    <xf numFmtId="166" fontId="51" fillId="2" borderId="17" xfId="0" applyNumberFormat="1" applyFont="1" applyFill="1" applyBorder="1" applyAlignment="1">
      <alignment horizontal="center" vertical="center"/>
    </xf>
    <xf numFmtId="0" fontId="51" fillId="2" borderId="6" xfId="0" applyFont="1" applyFill="1" applyBorder="1" applyAlignment="1">
      <alignment horizontal="left" vertical="center"/>
    </xf>
    <xf numFmtId="0" fontId="51" fillId="2" borderId="7" xfId="0" applyFont="1" applyFill="1" applyBorder="1" applyAlignment="1">
      <alignment horizontal="left" vertical="center"/>
    </xf>
    <xf numFmtId="0" fontId="51" fillId="2" borderId="8" xfId="0" applyFont="1" applyFill="1" applyBorder="1" applyAlignment="1">
      <alignment horizontal="left" vertical="center"/>
    </xf>
    <xf numFmtId="0" fontId="51" fillId="0" borderId="16" xfId="0" applyFont="1" applyBorder="1" applyAlignment="1">
      <alignment horizontal="center" vertical="center"/>
    </xf>
    <xf numFmtId="10" fontId="51" fillId="0" borderId="6" xfId="2" applyNumberFormat="1" applyFont="1" applyBorder="1" applyAlignment="1">
      <alignment horizontal="center" vertical="center"/>
    </xf>
    <xf numFmtId="166" fontId="51" fillId="0" borderId="17" xfId="2" applyNumberFormat="1" applyFont="1" applyBorder="1" applyAlignment="1">
      <alignment horizontal="center" vertical="center"/>
    </xf>
    <xf numFmtId="164" fontId="51" fillId="0" borderId="6" xfId="0" applyNumberFormat="1" applyFont="1" applyBorder="1" applyAlignment="1">
      <alignment horizontal="center" vertical="center"/>
    </xf>
    <xf numFmtId="166" fontId="51" fillId="0" borderId="17" xfId="0" applyNumberFormat="1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center" vertical="center"/>
    </xf>
    <xf numFmtId="0" fontId="49" fillId="3" borderId="8" xfId="0" applyFont="1" applyFill="1" applyBorder="1" applyAlignment="1">
      <alignment horizontal="center" vertical="center"/>
    </xf>
    <xf numFmtId="10" fontId="49" fillId="3" borderId="7" xfId="0" applyNumberFormat="1" applyFont="1" applyFill="1" applyBorder="1" applyAlignment="1">
      <alignment horizontal="center" vertical="center"/>
    </xf>
    <xf numFmtId="0" fontId="49" fillId="6" borderId="17" xfId="0" applyFont="1" applyFill="1" applyBorder="1" applyAlignment="1">
      <alignment horizontal="center" vertical="center"/>
    </xf>
    <xf numFmtId="0" fontId="54" fillId="4" borderId="34" xfId="0" applyFont="1" applyFill="1" applyBorder="1" applyAlignment="1">
      <alignment vertical="center"/>
    </xf>
    <xf numFmtId="0" fontId="54" fillId="4" borderId="0" xfId="0" applyFont="1" applyFill="1" applyBorder="1" applyAlignment="1">
      <alignment vertical="center"/>
    </xf>
    <xf numFmtId="10" fontId="51" fillId="0" borderId="6" xfId="0" applyNumberFormat="1" applyFont="1" applyBorder="1" applyAlignment="1">
      <alignment horizontal="center" vertical="center"/>
    </xf>
    <xf numFmtId="49" fontId="51" fillId="5" borderId="6" xfId="0" applyNumberFormat="1" applyFont="1" applyFill="1" applyBorder="1" applyAlignment="1">
      <alignment vertical="center"/>
    </xf>
    <xf numFmtId="10" fontId="49" fillId="4" borderId="5" xfId="0" applyNumberFormat="1" applyFont="1" applyFill="1" applyBorder="1" applyAlignment="1">
      <alignment horizontal="center" vertical="center"/>
    </xf>
    <xf numFmtId="0" fontId="51" fillId="0" borderId="16" xfId="0" applyFont="1" applyFill="1" applyBorder="1" applyAlignment="1">
      <alignment horizontal="center" vertical="center"/>
    </xf>
    <xf numFmtId="0" fontId="52" fillId="0" borderId="34" xfId="0" applyFont="1" applyFill="1" applyBorder="1" applyAlignment="1">
      <alignment vertical="center"/>
    </xf>
    <xf numFmtId="0" fontId="51" fillId="0" borderId="34" xfId="0" applyFont="1" applyFill="1" applyBorder="1" applyAlignment="1">
      <alignment vertical="center"/>
    </xf>
    <xf numFmtId="0" fontId="51" fillId="0" borderId="18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164" fontId="51" fillId="0" borderId="0" xfId="0" applyNumberFormat="1" applyFont="1" applyBorder="1" applyAlignment="1">
      <alignment vertical="center"/>
    </xf>
    <xf numFmtId="164" fontId="51" fillId="0" borderId="19" xfId="0" applyNumberFormat="1" applyFont="1" applyBorder="1" applyAlignment="1">
      <alignment vertical="center"/>
    </xf>
    <xf numFmtId="0" fontId="49" fillId="6" borderId="5" xfId="0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vertical="center"/>
    </xf>
    <xf numFmtId="166" fontId="51" fillId="0" borderId="6" xfId="0" applyNumberFormat="1" applyFont="1" applyFill="1" applyBorder="1" applyAlignment="1">
      <alignment horizontal="center" vertical="center"/>
    </xf>
    <xf numFmtId="0" fontId="51" fillId="0" borderId="5" xfId="0" applyFont="1" applyBorder="1"/>
    <xf numFmtId="9" fontId="51" fillId="5" borderId="7" xfId="0" applyNumberFormat="1" applyFont="1" applyFill="1" applyBorder="1" applyAlignment="1">
      <alignment horizontal="center" vertical="center"/>
    </xf>
    <xf numFmtId="0" fontId="51" fillId="0" borderId="5" xfId="0" applyFont="1" applyFill="1" applyBorder="1" applyAlignment="1">
      <alignment vertical="center" wrapText="1"/>
    </xf>
    <xf numFmtId="166" fontId="51" fillId="0" borderId="8" xfId="0" applyNumberFormat="1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vertical="center"/>
    </xf>
    <xf numFmtId="10" fontId="51" fillId="5" borderId="6" xfId="0" applyNumberFormat="1" applyFont="1" applyFill="1" applyBorder="1" applyAlignment="1">
      <alignment horizontal="center" vertical="center"/>
    </xf>
    <xf numFmtId="10" fontId="51" fillId="0" borderId="6" xfId="0" applyNumberFormat="1" applyFont="1" applyFill="1" applyBorder="1" applyAlignment="1">
      <alignment horizontal="center" vertical="center"/>
    </xf>
    <xf numFmtId="9" fontId="51" fillId="0" borderId="6" xfId="0" applyNumberFormat="1" applyFont="1" applyFill="1" applyBorder="1" applyAlignment="1">
      <alignment horizontal="center" vertical="center"/>
    </xf>
    <xf numFmtId="0" fontId="51" fillId="4" borderId="34" xfId="0" applyFont="1" applyFill="1" applyBorder="1" applyAlignment="1">
      <alignment vertical="center" wrapText="1"/>
    </xf>
    <xf numFmtId="0" fontId="51" fillId="4" borderId="0" xfId="0" applyFont="1" applyFill="1" applyBorder="1" applyAlignment="1">
      <alignment vertical="center" wrapText="1"/>
    </xf>
    <xf numFmtId="10" fontId="53" fillId="4" borderId="6" xfId="0" applyNumberFormat="1" applyFont="1" applyFill="1" applyBorder="1" applyAlignment="1">
      <alignment horizontal="center" vertical="center"/>
    </xf>
    <xf numFmtId="164" fontId="49" fillId="3" borderId="7" xfId="0" applyNumberFormat="1" applyFont="1" applyFill="1" applyBorder="1" applyAlignment="1">
      <alignment horizontal="center" vertical="center"/>
    </xf>
    <xf numFmtId="0" fontId="49" fillId="6" borderId="14" xfId="0" applyFont="1" applyFill="1" applyBorder="1" applyAlignment="1">
      <alignment horizontal="center" vertical="center"/>
    </xf>
    <xf numFmtId="166" fontId="49" fillId="6" borderId="17" xfId="1" applyNumberFormat="1" applyFont="1" applyFill="1" applyBorder="1" applyAlignment="1">
      <alignment horizontal="center" vertical="center"/>
    </xf>
    <xf numFmtId="0" fontId="51" fillId="0" borderId="45" xfId="0" applyFont="1" applyFill="1" applyBorder="1" applyAlignment="1">
      <alignment horizontal="center" vertical="center"/>
    </xf>
    <xf numFmtId="166" fontId="51" fillId="0" borderId="49" xfId="0" applyNumberFormat="1" applyFont="1" applyFill="1" applyBorder="1" applyAlignment="1">
      <alignment horizontal="center" vertical="center"/>
    </xf>
    <xf numFmtId="0" fontId="53" fillId="3" borderId="1" xfId="0" applyFont="1" applyFill="1" applyBorder="1" applyAlignment="1">
      <alignment vertical="center"/>
    </xf>
    <xf numFmtId="0" fontId="53" fillId="3" borderId="2" xfId="0" applyFont="1" applyFill="1" applyBorder="1" applyAlignment="1">
      <alignment vertical="center"/>
    </xf>
    <xf numFmtId="166" fontId="49" fillId="3" borderId="52" xfId="0" applyNumberFormat="1" applyFont="1" applyFill="1" applyBorder="1" applyAlignment="1">
      <alignment horizontal="center" vertical="center"/>
    </xf>
    <xf numFmtId="9" fontId="42" fillId="0" borderId="0" xfId="0" applyNumberFormat="1" applyFont="1" applyFill="1" applyBorder="1" applyAlignment="1">
      <alignment vertical="center" wrapText="1"/>
    </xf>
    <xf numFmtId="0" fontId="51" fillId="4" borderId="0" xfId="0" applyFont="1" applyFill="1" applyBorder="1"/>
    <xf numFmtId="0" fontId="51" fillId="4" borderId="38" xfId="0" applyFont="1" applyFill="1" applyBorder="1"/>
    <xf numFmtId="0" fontId="51" fillId="4" borderId="34" xfId="0" applyFont="1" applyFill="1" applyBorder="1"/>
    <xf numFmtId="0" fontId="38" fillId="0" borderId="0" xfId="0" applyFont="1" applyFill="1" applyBorder="1"/>
    <xf numFmtId="0" fontId="39" fillId="0" borderId="0" xfId="66" applyFont="1" applyFill="1" applyBorder="1" applyAlignment="1">
      <alignment vertical="center"/>
    </xf>
    <xf numFmtId="9" fontId="51" fillId="4" borderId="34" xfId="0" applyNumberFormat="1" applyFont="1" applyFill="1" applyBorder="1" applyAlignment="1">
      <alignment vertical="center" wrapText="1"/>
    </xf>
    <xf numFmtId="9" fontId="51" fillId="4" borderId="0" xfId="0" applyNumberFormat="1" applyFont="1" applyFill="1" applyBorder="1" applyAlignment="1">
      <alignment vertical="center" wrapText="1"/>
    </xf>
    <xf numFmtId="0" fontId="51" fillId="4" borderId="40" xfId="0" applyFont="1" applyFill="1" applyBorder="1"/>
    <xf numFmtId="43" fontId="55" fillId="0" borderId="36" xfId="4" applyFont="1" applyFill="1" applyBorder="1" applyAlignment="1">
      <alignment vertical="center" wrapText="1"/>
    </xf>
    <xf numFmtId="0" fontId="55" fillId="0" borderId="0" xfId="0" applyFont="1" applyFill="1" applyBorder="1" applyAlignment="1">
      <alignment wrapText="1"/>
    </xf>
    <xf numFmtId="0" fontId="51" fillId="0" borderId="0" xfId="0" applyFont="1" applyAlignment="1"/>
    <xf numFmtId="49" fontId="51" fillId="0" borderId="6" xfId="0" applyNumberFormat="1" applyFont="1" applyBorder="1" applyAlignment="1">
      <alignment vertical="center"/>
    </xf>
    <xf numFmtId="164" fontId="49" fillId="3" borderId="7" xfId="0" applyNumberFormat="1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vertical="center"/>
    </xf>
    <xf numFmtId="0" fontId="56" fillId="0" borderId="0" xfId="0" applyFont="1"/>
    <xf numFmtId="0" fontId="51" fillId="0" borderId="0" xfId="0" applyFont="1" applyFill="1" applyBorder="1"/>
    <xf numFmtId="0" fontId="51" fillId="0" borderId="34" xfId="0" applyFont="1" applyFill="1" applyBorder="1"/>
    <xf numFmtId="0" fontId="51" fillId="0" borderId="0" xfId="0" applyFont="1" applyFill="1" applyBorder="1" applyAlignment="1">
      <alignment vertical="center"/>
    </xf>
    <xf numFmtId="9" fontId="51" fillId="0" borderId="34" xfId="0" applyNumberFormat="1" applyFont="1" applyFill="1" applyBorder="1" applyAlignment="1">
      <alignment vertical="center"/>
    </xf>
    <xf numFmtId="9" fontId="51" fillId="0" borderId="0" xfId="0" applyNumberFormat="1" applyFont="1" applyFill="1" applyBorder="1" applyAlignment="1">
      <alignment vertical="center"/>
    </xf>
    <xf numFmtId="0" fontId="50" fillId="0" borderId="0" xfId="0" applyFont="1" applyBorder="1" applyAlignment="1">
      <alignment vertical="center" wrapText="1"/>
    </xf>
    <xf numFmtId="0" fontId="51" fillId="0" borderId="0" xfId="0" applyFont="1" applyBorder="1"/>
    <xf numFmtId="0" fontId="51" fillId="0" borderId="34" xfId="0" applyFont="1" applyFill="1" applyBorder="1" applyAlignment="1">
      <alignment vertical="center" wrapText="1"/>
    </xf>
    <xf numFmtId="0" fontId="51" fillId="0" borderId="0" xfId="0" applyFont="1" applyFill="1" applyBorder="1" applyAlignment="1">
      <alignment vertical="center" wrapText="1"/>
    </xf>
    <xf numFmtId="0" fontId="57" fillId="0" borderId="34" xfId="66" applyFont="1" applyFill="1" applyBorder="1" applyAlignment="1">
      <alignment vertical="center"/>
    </xf>
    <xf numFmtId="0" fontId="57" fillId="0" borderId="0" xfId="66" applyFont="1" applyFill="1" applyBorder="1" applyAlignment="1">
      <alignment vertical="center"/>
    </xf>
    <xf numFmtId="0" fontId="51" fillId="0" borderId="34" xfId="0" applyFont="1" applyFill="1" applyBorder="1" applyAlignment="1">
      <alignment wrapText="1"/>
    </xf>
    <xf numFmtId="0" fontId="51" fillId="0" borderId="0" xfId="0" applyFont="1" applyFill="1" applyBorder="1" applyAlignment="1">
      <alignment wrapText="1"/>
    </xf>
    <xf numFmtId="0" fontId="52" fillId="0" borderId="0" xfId="0" applyFont="1" applyFill="1" applyBorder="1" applyAlignment="1">
      <alignment vertical="center"/>
    </xf>
    <xf numFmtId="0" fontId="54" fillId="0" borderId="34" xfId="0" applyFont="1" applyFill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6" fillId="0" borderId="0" xfId="0" applyFont="1" applyFill="1" applyBorder="1"/>
    <xf numFmtId="0" fontId="55" fillId="0" borderId="0" xfId="0" applyFont="1" applyFill="1" applyBorder="1" applyAlignment="1"/>
    <xf numFmtId="43" fontId="55" fillId="0" borderId="0" xfId="4" applyFont="1" applyFill="1" applyBorder="1" applyAlignment="1">
      <alignment vertical="center" wrapText="1"/>
    </xf>
    <xf numFmtId="0" fontId="51" fillId="4" borderId="41" xfId="0" applyFont="1" applyFill="1" applyBorder="1"/>
    <xf numFmtId="10" fontId="51" fillId="5" borderId="5" xfId="0" applyNumberFormat="1" applyFont="1" applyFill="1" applyBorder="1" applyAlignment="1">
      <alignment horizontal="center" vertical="center"/>
    </xf>
    <xf numFmtId="0" fontId="51" fillId="4" borderId="38" xfId="0" applyFont="1" applyFill="1" applyBorder="1" applyAlignment="1">
      <alignment vertical="center" wrapText="1"/>
    </xf>
    <xf numFmtId="0" fontId="50" fillId="5" borderId="0" xfId="0" applyFont="1" applyFill="1" applyBorder="1" applyAlignment="1">
      <alignment vertical="center"/>
    </xf>
    <xf numFmtId="9" fontId="51" fillId="0" borderId="34" xfId="0" applyNumberFormat="1" applyFont="1" applyFill="1" applyBorder="1" applyAlignment="1">
      <alignment vertical="center" wrapText="1"/>
    </xf>
    <xf numFmtId="9" fontId="51" fillId="0" borderId="0" xfId="0" applyNumberFormat="1" applyFont="1" applyFill="1" applyBorder="1" applyAlignment="1">
      <alignment vertical="center" wrapText="1"/>
    </xf>
    <xf numFmtId="0" fontId="25" fillId="0" borderId="0" xfId="0" applyFont="1" applyFill="1" applyBorder="1" applyAlignment="1">
      <alignment wrapText="1"/>
    </xf>
    <xf numFmtId="0" fontId="56" fillId="0" borderId="43" xfId="0" applyFont="1" applyBorder="1"/>
    <xf numFmtId="0" fontId="58" fillId="0" borderId="43" xfId="0" applyFont="1" applyFill="1" applyBorder="1" applyAlignment="1">
      <alignment horizontal="center" vertical="center"/>
    </xf>
    <xf numFmtId="165" fontId="56" fillId="0" borderId="43" xfId="1" applyFont="1" applyBorder="1" applyAlignment="1">
      <alignment vertical="center"/>
    </xf>
    <xf numFmtId="0" fontId="56" fillId="0" borderId="0" xfId="0" applyFont="1" applyBorder="1"/>
    <xf numFmtId="0" fontId="51" fillId="0" borderId="34" xfId="0" applyFont="1" applyBorder="1"/>
    <xf numFmtId="0" fontId="52" fillId="4" borderId="87" xfId="0" applyFont="1" applyFill="1" applyBorder="1" applyAlignment="1">
      <alignment vertical="center"/>
    </xf>
    <xf numFmtId="0" fontId="51" fillId="4" borderId="86" xfId="0" applyFont="1" applyFill="1" applyBorder="1" applyAlignment="1">
      <alignment vertical="center"/>
    </xf>
    <xf numFmtId="0" fontId="51" fillId="4" borderId="85" xfId="0" applyFont="1" applyFill="1" applyBorder="1" applyAlignment="1">
      <alignment vertical="center"/>
    </xf>
    <xf numFmtId="0" fontId="49" fillId="3" borderId="8" xfId="0" applyFont="1" applyFill="1" applyBorder="1" applyAlignment="1">
      <alignment vertical="center"/>
    </xf>
    <xf numFmtId="0" fontId="24" fillId="0" borderId="0" xfId="0" applyFont="1" applyFill="1" applyBorder="1"/>
    <xf numFmtId="9" fontId="24" fillId="0" borderId="0" xfId="0" applyNumberFormat="1" applyFont="1" applyFill="1" applyBorder="1" applyAlignment="1">
      <alignment vertical="center" wrapText="1"/>
    </xf>
    <xf numFmtId="9" fontId="24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43" fontId="25" fillId="0" borderId="0" xfId="4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wrapText="1"/>
    </xf>
    <xf numFmtId="0" fontId="12" fillId="0" borderId="0" xfId="66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52" fillId="4" borderId="87" xfId="0" applyFont="1" applyFill="1" applyBorder="1" applyAlignment="1">
      <alignment horizontal="left" vertical="center"/>
    </xf>
    <xf numFmtId="0" fontId="51" fillId="4" borderId="34" xfId="0" applyFont="1" applyFill="1" applyBorder="1" applyAlignment="1">
      <alignment horizontal="left" vertical="center" wrapText="1"/>
    </xf>
    <xf numFmtId="0" fontId="51" fillId="4" borderId="0" xfId="0" applyFont="1" applyFill="1" applyBorder="1" applyAlignment="1">
      <alignment horizontal="left" vertical="center" wrapText="1"/>
    </xf>
    <xf numFmtId="0" fontId="49" fillId="6" borderId="14" xfId="0" applyFont="1" applyFill="1" applyBorder="1" applyAlignment="1">
      <alignment horizontal="center" vertical="center"/>
    </xf>
    <xf numFmtId="0" fontId="49" fillId="6" borderId="5" xfId="0" applyFont="1" applyFill="1" applyBorder="1" applyAlignment="1">
      <alignment horizontal="center" vertical="center"/>
    </xf>
    <xf numFmtId="164" fontId="49" fillId="3" borderId="7" xfId="0" applyNumberFormat="1" applyFont="1" applyFill="1" applyBorder="1" applyAlignment="1">
      <alignment horizontal="center" vertical="center"/>
    </xf>
    <xf numFmtId="0" fontId="49" fillId="3" borderId="8" xfId="0" applyFont="1" applyFill="1" applyBorder="1" applyAlignment="1">
      <alignment horizontal="center" vertical="center"/>
    </xf>
    <xf numFmtId="0" fontId="51" fillId="0" borderId="16" xfId="0" applyFont="1" applyFill="1" applyBorder="1" applyAlignment="1">
      <alignment horizontal="center" vertical="center"/>
    </xf>
    <xf numFmtId="0" fontId="51" fillId="0" borderId="8" xfId="0" applyFont="1" applyFill="1" applyBorder="1" applyAlignment="1">
      <alignment horizontal="center" vertical="center"/>
    </xf>
    <xf numFmtId="0" fontId="51" fillId="2" borderId="6" xfId="0" applyFont="1" applyFill="1" applyBorder="1" applyAlignment="1">
      <alignment horizontal="left" vertical="center"/>
    </xf>
    <xf numFmtId="0" fontId="51" fillId="2" borderId="7" xfId="0" applyFont="1" applyFill="1" applyBorder="1" applyAlignment="1">
      <alignment horizontal="left" vertical="center"/>
    </xf>
    <xf numFmtId="0" fontId="51" fillId="2" borderId="8" xfId="0" applyFont="1" applyFill="1" applyBorder="1" applyAlignment="1">
      <alignment horizontal="left" vertical="center"/>
    </xf>
    <xf numFmtId="0" fontId="51" fillId="0" borderId="16" xfId="0" applyFont="1" applyBorder="1" applyAlignment="1">
      <alignment horizontal="center" vertical="center"/>
    </xf>
    <xf numFmtId="0" fontId="49" fillId="6" borderId="15" xfId="0" applyFont="1" applyFill="1" applyBorder="1" applyAlignment="1">
      <alignment horizontal="center" vertical="center"/>
    </xf>
    <xf numFmtId="0" fontId="53" fillId="4" borderId="5" xfId="0" applyFont="1" applyFill="1" applyBorder="1" applyAlignment="1">
      <alignment horizontal="center" vertical="center" wrapText="1"/>
    </xf>
    <xf numFmtId="0" fontId="49" fillId="4" borderId="8" xfId="0" applyFont="1" applyFill="1" applyBorder="1" applyAlignment="1">
      <alignment horizontal="center" vertical="center"/>
    </xf>
    <xf numFmtId="0" fontId="49" fillId="4" borderId="14" xfId="0" applyFont="1" applyFill="1" applyBorder="1" applyAlignment="1">
      <alignment horizontal="center" vertical="center"/>
    </xf>
    <xf numFmtId="0" fontId="49" fillId="4" borderId="5" xfId="0" applyFont="1" applyFill="1" applyBorder="1" applyAlignment="1">
      <alignment horizontal="center" vertical="center"/>
    </xf>
    <xf numFmtId="0" fontId="51" fillId="4" borderId="34" xfId="0" applyFont="1" applyFill="1" applyBorder="1" applyAlignment="1">
      <alignment horizontal="left" vertical="center"/>
    </xf>
    <xf numFmtId="164" fontId="49" fillId="3" borderId="2" xfId="0" applyNumberFormat="1" applyFont="1" applyFill="1" applyBorder="1" applyAlignment="1">
      <alignment vertical="center"/>
    </xf>
    <xf numFmtId="0" fontId="49" fillId="3" borderId="53" xfId="0" applyFont="1" applyFill="1" applyBorder="1" applyAlignment="1">
      <alignment vertical="center"/>
    </xf>
    <xf numFmtId="0" fontId="54" fillId="4" borderId="38" xfId="0" applyFont="1" applyFill="1" applyBorder="1" applyAlignment="1">
      <alignment vertical="center"/>
    </xf>
    <xf numFmtId="0" fontId="51" fillId="8" borderId="40" xfId="0" applyFont="1" applyFill="1" applyBorder="1"/>
    <xf numFmtId="0" fontId="51" fillId="8" borderId="41" xfId="0" applyFont="1" applyFill="1" applyBorder="1"/>
    <xf numFmtId="0" fontId="57" fillId="0" borderId="0" xfId="66" applyFont="1" applyAlignment="1">
      <alignment vertical="center"/>
    </xf>
    <xf numFmtId="0" fontId="56" fillId="0" borderId="0" xfId="0" applyFont="1" applyAlignment="1">
      <alignment vertical="center"/>
    </xf>
    <xf numFmtId="0" fontId="51" fillId="0" borderId="0" xfId="0" applyFont="1" applyFill="1"/>
    <xf numFmtId="0" fontId="52" fillId="0" borderId="88" xfId="0" applyFont="1" applyFill="1" applyBorder="1" applyAlignment="1">
      <alignment vertical="center"/>
    </xf>
    <xf numFmtId="0" fontId="57" fillId="0" borderId="88" xfId="66" applyFont="1" applyFill="1" applyBorder="1" applyAlignment="1">
      <alignment vertical="center"/>
    </xf>
    <xf numFmtId="0" fontId="51" fillId="0" borderId="88" xfId="0" applyFont="1" applyFill="1" applyBorder="1" applyAlignment="1">
      <alignment wrapText="1"/>
    </xf>
    <xf numFmtId="0" fontId="51" fillId="0" borderId="88" xfId="0" applyFont="1" applyFill="1" applyBorder="1" applyAlignment="1">
      <alignment vertical="center" wrapText="1"/>
    </xf>
    <xf numFmtId="0" fontId="51" fillId="4" borderId="88" xfId="0" applyFont="1" applyFill="1" applyBorder="1" applyAlignment="1">
      <alignment vertical="center"/>
    </xf>
    <xf numFmtId="0" fontId="51" fillId="4" borderId="89" xfId="0" applyFont="1" applyFill="1" applyBorder="1"/>
    <xf numFmtId="0" fontId="51" fillId="4" borderId="88" xfId="0" applyFont="1" applyFill="1" applyBorder="1"/>
    <xf numFmtId="0" fontId="51" fillId="4" borderId="90" xfId="0" applyFont="1" applyFill="1" applyBorder="1"/>
    <xf numFmtId="0" fontId="51" fillId="4" borderId="91" xfId="0" applyFont="1" applyFill="1" applyBorder="1"/>
    <xf numFmtId="0" fontId="51" fillId="4" borderId="89" xfId="0" applyFont="1" applyFill="1" applyBorder="1" applyAlignment="1">
      <alignment vertical="center"/>
    </xf>
    <xf numFmtId="0" fontId="51" fillId="4" borderId="34" xfId="0" applyFont="1" applyFill="1" applyBorder="1" applyAlignment="1">
      <alignment horizontal="left" vertical="center"/>
    </xf>
    <xf numFmtId="0" fontId="49" fillId="3" borderId="8" xfId="0" applyFont="1" applyFill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49" fillId="6" borderId="15" xfId="0" applyFont="1" applyFill="1" applyBorder="1" applyAlignment="1">
      <alignment horizontal="center" vertical="center"/>
    </xf>
    <xf numFmtId="0" fontId="49" fillId="4" borderId="8" xfId="0" applyFont="1" applyFill="1" applyBorder="1" applyAlignment="1">
      <alignment horizontal="center" vertical="center"/>
    </xf>
    <xf numFmtId="0" fontId="49" fillId="4" borderId="14" xfId="0" applyFont="1" applyFill="1" applyBorder="1" applyAlignment="1">
      <alignment horizontal="center" vertical="center"/>
    </xf>
    <xf numFmtId="0" fontId="49" fillId="4" borderId="5" xfId="0" applyFont="1" applyFill="1" applyBorder="1" applyAlignment="1">
      <alignment horizontal="center" vertical="center"/>
    </xf>
    <xf numFmtId="0" fontId="51" fillId="0" borderId="8" xfId="0" applyFont="1" applyFill="1" applyBorder="1" applyAlignment="1">
      <alignment horizontal="center" vertical="center"/>
    </xf>
    <xf numFmtId="0" fontId="53" fillId="4" borderId="5" xfId="0" applyFont="1" applyFill="1" applyBorder="1" applyAlignment="1">
      <alignment horizontal="center" vertical="center" wrapText="1"/>
    </xf>
    <xf numFmtId="0" fontId="49" fillId="6" borderId="5" xfId="0" applyFont="1" applyFill="1" applyBorder="1" applyAlignment="1">
      <alignment horizontal="center" vertical="center"/>
    </xf>
    <xf numFmtId="0" fontId="51" fillId="2" borderId="6" xfId="0" applyFont="1" applyFill="1" applyBorder="1" applyAlignment="1">
      <alignment horizontal="left" vertical="center"/>
    </xf>
    <xf numFmtId="0" fontId="51" fillId="2" borderId="7" xfId="0" applyFont="1" applyFill="1" applyBorder="1" applyAlignment="1">
      <alignment horizontal="left" vertical="center"/>
    </xf>
    <xf numFmtId="0" fontId="51" fillId="2" borderId="8" xfId="0" applyFont="1" applyFill="1" applyBorder="1" applyAlignment="1">
      <alignment horizontal="left" vertical="center"/>
    </xf>
    <xf numFmtId="0" fontId="49" fillId="6" borderId="14" xfId="0" applyFont="1" applyFill="1" applyBorder="1" applyAlignment="1">
      <alignment horizontal="center" vertical="center"/>
    </xf>
    <xf numFmtId="164" fontId="49" fillId="3" borderId="7" xfId="0" applyNumberFormat="1" applyFont="1" applyFill="1" applyBorder="1" applyAlignment="1">
      <alignment horizontal="center" vertical="center"/>
    </xf>
    <xf numFmtId="0" fontId="51" fillId="0" borderId="16" xfId="0" applyFont="1" applyFill="1" applyBorder="1" applyAlignment="1">
      <alignment horizontal="center" vertical="center"/>
    </xf>
    <xf numFmtId="0" fontId="56" fillId="0" borderId="0" xfId="0" applyFont="1" applyFill="1"/>
    <xf numFmtId="0" fontId="0" fillId="0" borderId="0" xfId="0" applyFill="1"/>
    <xf numFmtId="0" fontId="52" fillId="4" borderId="92" xfId="0" applyFont="1" applyFill="1" applyBorder="1" applyAlignment="1">
      <alignment vertical="center"/>
    </xf>
    <xf numFmtId="0" fontId="51" fillId="4" borderId="90" xfId="0" applyFont="1" applyFill="1" applyBorder="1" applyAlignment="1">
      <alignment vertical="center"/>
    </xf>
    <xf numFmtId="0" fontId="52" fillId="4" borderId="93" xfId="0" applyFont="1" applyFill="1" applyBorder="1" applyAlignment="1">
      <alignment vertical="center"/>
    </xf>
    <xf numFmtId="9" fontId="51" fillId="4" borderId="89" xfId="0" applyNumberFormat="1" applyFont="1" applyFill="1" applyBorder="1" applyAlignment="1">
      <alignment vertical="center" wrapText="1"/>
    </xf>
    <xf numFmtId="9" fontId="51" fillId="4" borderId="89" xfId="0" applyNumberFormat="1" applyFont="1" applyFill="1" applyBorder="1" applyAlignment="1">
      <alignment vertical="center"/>
    </xf>
    <xf numFmtId="0" fontId="51" fillId="4" borderId="91" xfId="0" applyFont="1" applyFill="1" applyBorder="1" applyAlignment="1">
      <alignment vertical="center"/>
    </xf>
    <xf numFmtId="0" fontId="28" fillId="0" borderId="0" xfId="0" applyFont="1" applyFill="1" applyBorder="1"/>
    <xf numFmtId="0" fontId="50" fillId="0" borderId="34" xfId="0" applyFont="1" applyFill="1" applyBorder="1" applyAlignment="1">
      <alignment vertical="center"/>
    </xf>
    <xf numFmtId="0" fontId="28" fillId="0" borderId="34" xfId="0" applyFont="1" applyFill="1" applyBorder="1"/>
    <xf numFmtId="0" fontId="51" fillId="4" borderId="34" xfId="0" applyFont="1" applyFill="1" applyBorder="1" applyAlignment="1">
      <alignment horizontal="left" vertical="center"/>
    </xf>
    <xf numFmtId="0" fontId="51" fillId="0" borderId="18" xfId="0" applyFont="1" applyBorder="1"/>
    <xf numFmtId="9" fontId="51" fillId="4" borderId="38" xfId="0" applyNumberFormat="1" applyFont="1" applyFill="1" applyBorder="1" applyAlignment="1">
      <alignment vertical="center" wrapText="1"/>
    </xf>
    <xf numFmtId="0" fontId="57" fillId="4" borderId="38" xfId="66" applyFont="1" applyFill="1" applyBorder="1" applyAlignment="1">
      <alignment vertical="center"/>
    </xf>
    <xf numFmtId="0" fontId="51" fillId="4" borderId="38" xfId="0" applyFont="1" applyFill="1" applyBorder="1" applyAlignment="1">
      <alignment wrapText="1"/>
    </xf>
    <xf numFmtId="0" fontId="52" fillId="4" borderId="35" xfId="0" applyFont="1" applyFill="1" applyBorder="1" applyAlignment="1">
      <alignment vertical="center" wrapText="1"/>
    </xf>
    <xf numFmtId="0" fontId="52" fillId="4" borderId="36" xfId="0" applyFont="1" applyFill="1" applyBorder="1" applyAlignment="1">
      <alignment vertical="center" wrapText="1"/>
    </xf>
    <xf numFmtId="0" fontId="51" fillId="4" borderId="39" xfId="0" applyFont="1" applyFill="1" applyBorder="1" applyAlignment="1">
      <alignment vertical="center" wrapText="1"/>
    </xf>
    <xf numFmtId="0" fontId="51" fillId="4" borderId="40" xfId="0" applyFont="1" applyFill="1" applyBorder="1" applyAlignment="1"/>
    <xf numFmtId="0" fontId="51" fillId="4" borderId="41" xfId="0" applyFont="1" applyFill="1" applyBorder="1" applyAlignment="1"/>
    <xf numFmtId="0" fontId="51" fillId="0" borderId="0" xfId="0" applyFont="1" applyFill="1" applyBorder="1" applyAlignment="1"/>
    <xf numFmtId="0" fontId="51" fillId="4" borderId="40" xfId="0" applyFont="1" applyFill="1" applyBorder="1" applyAlignment="1">
      <alignment vertical="center" wrapText="1"/>
    </xf>
    <xf numFmtId="0" fontId="51" fillId="4" borderId="41" xfId="0" applyFont="1" applyFill="1" applyBorder="1" applyAlignment="1">
      <alignment vertical="center" wrapText="1"/>
    </xf>
    <xf numFmtId="0" fontId="51" fillId="4" borderId="0" xfId="0" applyFont="1" applyFill="1" applyBorder="1" applyAlignment="1">
      <alignment horizontal="center" vertical="center"/>
    </xf>
    <xf numFmtId="0" fontId="52" fillId="4" borderId="37" xfId="0" applyFont="1" applyFill="1" applyBorder="1" applyAlignment="1">
      <alignment vertical="center" wrapText="1"/>
    </xf>
    <xf numFmtId="0" fontId="52" fillId="0" borderId="0" xfId="0" applyFont="1" applyFill="1" applyBorder="1" applyAlignment="1">
      <alignment vertical="center" wrapText="1"/>
    </xf>
    <xf numFmtId="0" fontId="50" fillId="0" borderId="0" xfId="0" applyFont="1" applyFill="1" applyBorder="1" applyAlignment="1">
      <alignment vertical="center" wrapText="1"/>
    </xf>
    <xf numFmtId="0" fontId="51" fillId="4" borderId="86" xfId="0" applyFont="1" applyFill="1" applyBorder="1" applyAlignment="1">
      <alignment vertical="center" wrapText="1"/>
    </xf>
    <xf numFmtId="0" fontId="0" fillId="0" borderId="0" xfId="0" applyAlignment="1"/>
    <xf numFmtId="0" fontId="56" fillId="0" borderId="0" xfId="0" applyFont="1" applyAlignment="1"/>
    <xf numFmtId="0" fontId="51" fillId="4" borderId="38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29" fillId="0" borderId="0" xfId="0" applyFont="1" applyFill="1" applyBorder="1" applyAlignment="1"/>
    <xf numFmtId="0" fontId="51" fillId="0" borderId="34" xfId="0" applyFont="1" applyFill="1" applyBorder="1" applyAlignment="1"/>
    <xf numFmtId="0" fontId="51" fillId="0" borderId="16" xfId="0" applyFont="1" applyBorder="1" applyAlignment="1">
      <alignment horizontal="center" vertical="center"/>
    </xf>
    <xf numFmtId="0" fontId="49" fillId="6" borderId="15" xfId="0" applyFont="1" applyFill="1" applyBorder="1" applyAlignment="1">
      <alignment horizontal="center" vertical="center"/>
    </xf>
    <xf numFmtId="0" fontId="49" fillId="4" borderId="8" xfId="0" applyFont="1" applyFill="1" applyBorder="1" applyAlignment="1">
      <alignment horizontal="center" vertical="center"/>
    </xf>
    <xf numFmtId="0" fontId="49" fillId="4" borderId="14" xfId="0" applyFont="1" applyFill="1" applyBorder="1" applyAlignment="1">
      <alignment horizontal="center" vertical="center"/>
    </xf>
    <xf numFmtId="0" fontId="49" fillId="4" borderId="5" xfId="0" applyFont="1" applyFill="1" applyBorder="1" applyAlignment="1">
      <alignment horizontal="center" vertical="center"/>
    </xf>
    <xf numFmtId="0" fontId="51" fillId="0" borderId="8" xfId="0" applyFont="1" applyFill="1" applyBorder="1" applyAlignment="1">
      <alignment horizontal="center" vertical="center"/>
    </xf>
    <xf numFmtId="0" fontId="53" fillId="4" borderId="5" xfId="0" applyFont="1" applyFill="1" applyBorder="1" applyAlignment="1">
      <alignment horizontal="center" vertical="center" wrapText="1"/>
    </xf>
    <xf numFmtId="0" fontId="49" fillId="6" borderId="5" xfId="0" applyFont="1" applyFill="1" applyBorder="1" applyAlignment="1">
      <alignment horizontal="center" vertical="center"/>
    </xf>
    <xf numFmtId="0" fontId="51" fillId="2" borderId="6" xfId="0" applyFont="1" applyFill="1" applyBorder="1" applyAlignment="1">
      <alignment horizontal="left" vertical="center"/>
    </xf>
    <xf numFmtId="0" fontId="51" fillId="2" borderId="7" xfId="0" applyFont="1" applyFill="1" applyBorder="1" applyAlignment="1">
      <alignment horizontal="left" vertical="center"/>
    </xf>
    <xf numFmtId="0" fontId="51" fillId="2" borderId="8" xfId="0" applyFont="1" applyFill="1" applyBorder="1" applyAlignment="1">
      <alignment horizontal="left" vertical="center"/>
    </xf>
    <xf numFmtId="0" fontId="49" fillId="6" borderId="14" xfId="0" applyFont="1" applyFill="1" applyBorder="1" applyAlignment="1">
      <alignment horizontal="center" vertical="center"/>
    </xf>
    <xf numFmtId="164" fontId="49" fillId="3" borderId="7" xfId="0" applyNumberFormat="1" applyFont="1" applyFill="1" applyBorder="1" applyAlignment="1">
      <alignment horizontal="center" vertical="center"/>
    </xf>
    <xf numFmtId="0" fontId="51" fillId="0" borderId="16" xfId="0" applyFont="1" applyFill="1" applyBorder="1" applyAlignment="1">
      <alignment horizontal="center" vertical="center"/>
    </xf>
    <xf numFmtId="0" fontId="49" fillId="3" borderId="8" xfId="0" applyFont="1" applyFill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49" fillId="6" borderId="15" xfId="0" applyFont="1" applyFill="1" applyBorder="1" applyAlignment="1">
      <alignment horizontal="center" vertical="center"/>
    </xf>
    <xf numFmtId="0" fontId="49" fillId="4" borderId="8" xfId="0" applyFont="1" applyFill="1" applyBorder="1" applyAlignment="1">
      <alignment horizontal="center" vertical="center"/>
    </xf>
    <xf numFmtId="0" fontId="49" fillId="4" borderId="14" xfId="0" applyFont="1" applyFill="1" applyBorder="1" applyAlignment="1">
      <alignment horizontal="center" vertical="center"/>
    </xf>
    <xf numFmtId="0" fontId="49" fillId="4" borderId="5" xfId="0" applyFont="1" applyFill="1" applyBorder="1" applyAlignment="1">
      <alignment horizontal="center" vertical="center"/>
    </xf>
    <xf numFmtId="0" fontId="51" fillId="0" borderId="8" xfId="0" applyFont="1" applyFill="1" applyBorder="1" applyAlignment="1">
      <alignment horizontal="center" vertical="center"/>
    </xf>
    <xf numFmtId="0" fontId="53" fillId="4" borderId="5" xfId="0" applyFont="1" applyFill="1" applyBorder="1" applyAlignment="1">
      <alignment horizontal="center" vertical="center" wrapText="1"/>
    </xf>
    <xf numFmtId="0" fontId="49" fillId="6" borderId="5" xfId="0" applyFont="1" applyFill="1" applyBorder="1" applyAlignment="1">
      <alignment horizontal="center" vertical="center"/>
    </xf>
    <xf numFmtId="0" fontId="51" fillId="2" borderId="6" xfId="0" applyFont="1" applyFill="1" applyBorder="1" applyAlignment="1">
      <alignment horizontal="left" vertical="center"/>
    </xf>
    <xf numFmtId="0" fontId="51" fillId="2" borderId="7" xfId="0" applyFont="1" applyFill="1" applyBorder="1" applyAlignment="1">
      <alignment horizontal="left" vertical="center"/>
    </xf>
    <xf numFmtId="0" fontId="51" fillId="2" borderId="8" xfId="0" applyFont="1" applyFill="1" applyBorder="1" applyAlignment="1">
      <alignment horizontal="left" vertical="center"/>
    </xf>
    <xf numFmtId="0" fontId="49" fillId="6" borderId="14" xfId="0" applyFont="1" applyFill="1" applyBorder="1" applyAlignment="1">
      <alignment horizontal="center" vertical="center"/>
    </xf>
    <xf numFmtId="164" fontId="49" fillId="3" borderId="7" xfId="0" applyNumberFormat="1" applyFont="1" applyFill="1" applyBorder="1" applyAlignment="1">
      <alignment horizontal="center" vertical="center"/>
    </xf>
    <xf numFmtId="0" fontId="51" fillId="0" borderId="16" xfId="0" applyFont="1" applyFill="1" applyBorder="1" applyAlignment="1">
      <alignment horizontal="center" vertical="center"/>
    </xf>
    <xf numFmtId="0" fontId="51" fillId="4" borderId="34" xfId="0" applyFont="1" applyFill="1" applyBorder="1" applyAlignment="1">
      <alignment horizontal="left" vertical="center"/>
    </xf>
    <xf numFmtId="0" fontId="16" fillId="0" borderId="34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34" xfId="66" applyFont="1" applyFill="1" applyBorder="1" applyAlignment="1">
      <alignment horizontal="center" vertical="center"/>
    </xf>
    <xf numFmtId="0" fontId="17" fillId="0" borderId="0" xfId="66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51" fillId="4" borderId="34" xfId="0" applyFont="1" applyFill="1" applyBorder="1" applyAlignment="1">
      <alignment horizontal="left" vertical="center"/>
    </xf>
    <xf numFmtId="0" fontId="50" fillId="0" borderId="16" xfId="0" applyFont="1" applyFill="1" applyBorder="1" applyAlignment="1">
      <alignment horizontal="center" vertical="center" wrapText="1"/>
    </xf>
    <xf numFmtId="0" fontId="50" fillId="0" borderId="7" xfId="0" applyFont="1" applyFill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center" vertical="center" wrapText="1"/>
    </xf>
    <xf numFmtId="0" fontId="51" fillId="4" borderId="34" xfId="0" applyFont="1" applyFill="1" applyBorder="1" applyAlignment="1">
      <alignment horizontal="left" vertical="center"/>
    </xf>
    <xf numFmtId="0" fontId="60" fillId="4" borderId="39" xfId="66" applyFont="1" applyFill="1" applyBorder="1" applyAlignment="1">
      <alignment vertical="center"/>
    </xf>
    <xf numFmtId="0" fontId="60" fillId="8" borderId="39" xfId="66" applyFont="1" applyFill="1" applyBorder="1" applyAlignment="1">
      <alignment vertical="center"/>
    </xf>
    <xf numFmtId="0" fontId="51" fillId="4" borderId="34" xfId="0" applyFont="1" applyFill="1" applyBorder="1" applyAlignment="1">
      <alignment horizontal="left" vertical="center"/>
    </xf>
    <xf numFmtId="0" fontId="60" fillId="4" borderId="39" xfId="66" applyFont="1" applyFill="1" applyBorder="1"/>
    <xf numFmtId="0" fontId="53" fillId="4" borderId="8" xfId="0" applyFont="1" applyFill="1" applyBorder="1" applyAlignment="1">
      <alignment horizontal="center" vertical="center"/>
    </xf>
    <xf numFmtId="0" fontId="51" fillId="4" borderId="34" xfId="0" applyFont="1" applyFill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32" fillId="5" borderId="40" xfId="0" applyFont="1" applyFill="1" applyBorder="1" applyAlignment="1">
      <alignment horizontal="center" vertical="center"/>
    </xf>
    <xf numFmtId="0" fontId="17" fillId="5" borderId="71" xfId="0" applyFont="1" applyFill="1" applyBorder="1" applyAlignment="1">
      <alignment horizontal="center" vertical="center" wrapText="1"/>
    </xf>
    <xf numFmtId="0" fontId="17" fillId="5" borderId="72" xfId="0" applyFont="1" applyFill="1" applyBorder="1" applyAlignment="1">
      <alignment horizontal="center" vertical="center" wrapText="1"/>
    </xf>
    <xf numFmtId="0" fontId="17" fillId="7" borderId="54" xfId="0" applyFont="1" applyFill="1" applyBorder="1" applyAlignment="1">
      <alignment horizontal="center" vertical="center"/>
    </xf>
    <xf numFmtId="0" fontId="17" fillId="7" borderId="55" xfId="0" applyFont="1" applyFill="1" applyBorder="1" applyAlignment="1">
      <alignment horizontal="center" vertical="center"/>
    </xf>
    <xf numFmtId="0" fontId="17" fillId="7" borderId="56" xfId="0" applyFont="1" applyFill="1" applyBorder="1" applyAlignment="1">
      <alignment horizontal="center" vertical="center"/>
    </xf>
    <xf numFmtId="0" fontId="17" fillId="5" borderId="66" xfId="0" applyFont="1" applyFill="1" applyBorder="1" applyAlignment="1">
      <alignment horizontal="left" vertical="center"/>
    </xf>
    <xf numFmtId="0" fontId="17" fillId="5" borderId="67" xfId="0" applyFont="1" applyFill="1" applyBorder="1" applyAlignment="1">
      <alignment horizontal="left" vertical="center"/>
    </xf>
    <xf numFmtId="0" fontId="17" fillId="5" borderId="68" xfId="0" applyFont="1" applyFill="1" applyBorder="1" applyAlignment="1">
      <alignment horizontal="left" vertical="center"/>
    </xf>
    <xf numFmtId="0" fontId="33" fillId="3" borderId="35" xfId="0" applyFont="1" applyFill="1" applyBorder="1" applyAlignment="1">
      <alignment horizontal="center" vertical="center"/>
    </xf>
    <xf numFmtId="0" fontId="33" fillId="3" borderId="36" xfId="0" applyFont="1" applyFill="1" applyBorder="1" applyAlignment="1">
      <alignment horizontal="center" vertical="center"/>
    </xf>
    <xf numFmtId="0" fontId="33" fillId="3" borderId="37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8" xfId="0" applyBorder="1" applyAlignment="1">
      <alignment horizontal="center"/>
    </xf>
    <xf numFmtId="0" fontId="31" fillId="4" borderId="34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 wrapText="1"/>
    </xf>
    <xf numFmtId="0" fontId="31" fillId="4" borderId="38" xfId="0" applyFont="1" applyFill="1" applyBorder="1" applyAlignment="1">
      <alignment horizontal="center" vertical="center" wrapText="1"/>
    </xf>
    <xf numFmtId="0" fontId="15" fillId="4" borderId="64" xfId="0" applyFont="1" applyFill="1" applyBorder="1" applyAlignment="1">
      <alignment horizontal="center" vertical="center" wrapText="1"/>
    </xf>
    <xf numFmtId="0" fontId="15" fillId="4" borderId="65" xfId="0" applyFont="1" applyFill="1" applyBorder="1" applyAlignment="1">
      <alignment horizontal="center" vertical="center" wrapText="1"/>
    </xf>
    <xf numFmtId="0" fontId="14" fillId="5" borderId="69" xfId="0" applyFont="1" applyFill="1" applyBorder="1" applyAlignment="1">
      <alignment horizontal="center"/>
    </xf>
    <xf numFmtId="0" fontId="19" fillId="5" borderId="70" xfId="0" applyFont="1" applyFill="1" applyBorder="1" applyAlignment="1">
      <alignment horizontal="left" vertical="center"/>
    </xf>
    <xf numFmtId="0" fontId="19" fillId="7" borderId="70" xfId="0" applyFont="1" applyFill="1" applyBorder="1" applyAlignment="1">
      <alignment horizontal="justify" vertical="center" wrapText="1"/>
    </xf>
    <xf numFmtId="0" fontId="17" fillId="5" borderId="71" xfId="0" applyFont="1" applyFill="1" applyBorder="1" applyAlignment="1">
      <alignment horizontal="left" vertical="center"/>
    </xf>
    <xf numFmtId="0" fontId="17" fillId="5" borderId="72" xfId="0" applyFont="1" applyFill="1" applyBorder="1" applyAlignment="1">
      <alignment horizontal="left" vertical="center"/>
    </xf>
    <xf numFmtId="43" fontId="17" fillId="5" borderId="69" xfId="4" applyFont="1" applyFill="1" applyBorder="1" applyAlignment="1">
      <alignment horizontal="left" vertical="center"/>
    </xf>
    <xf numFmtId="0" fontId="17" fillId="5" borderId="69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66" fontId="15" fillId="0" borderId="18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34" fillId="0" borderId="76" xfId="67" applyFont="1" applyFill="1" applyBorder="1" applyAlignment="1">
      <alignment horizontal="center" vertical="center"/>
    </xf>
    <xf numFmtId="0" fontId="34" fillId="0" borderId="77" xfId="67" applyFont="1" applyFill="1" applyBorder="1" applyAlignment="1">
      <alignment horizontal="center" vertical="center"/>
    </xf>
    <xf numFmtId="0" fontId="34" fillId="0" borderId="78" xfId="67" applyFont="1" applyFill="1" applyBorder="1" applyAlignment="1">
      <alignment horizontal="center" vertical="center"/>
    </xf>
    <xf numFmtId="0" fontId="35" fillId="0" borderId="82" xfId="67" applyFont="1" applyFill="1" applyBorder="1" applyAlignment="1">
      <alignment horizontal="center" vertical="center"/>
    </xf>
    <xf numFmtId="0" fontId="35" fillId="0" borderId="79" xfId="67" applyFont="1" applyFill="1" applyBorder="1" applyAlignment="1">
      <alignment horizontal="center" vertical="center"/>
    </xf>
    <xf numFmtId="0" fontId="35" fillId="0" borderId="80" xfId="67" applyFont="1" applyFill="1" applyBorder="1" applyAlignment="1">
      <alignment horizontal="center" vertical="center"/>
    </xf>
    <xf numFmtId="166" fontId="15" fillId="0" borderId="18" xfId="0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34" fillId="0" borderId="82" xfId="67" applyFont="1" applyFill="1" applyBorder="1" applyAlignment="1">
      <alignment horizontal="center" vertical="center"/>
    </xf>
    <xf numFmtId="0" fontId="34" fillId="0" borderId="79" xfId="67" applyFont="1" applyFill="1" applyBorder="1" applyAlignment="1">
      <alignment horizontal="center" vertical="center"/>
    </xf>
    <xf numFmtId="0" fontId="34" fillId="0" borderId="80" xfId="67" applyFont="1" applyFill="1" applyBorder="1" applyAlignment="1">
      <alignment horizontal="center" vertical="center"/>
    </xf>
    <xf numFmtId="0" fontId="35" fillId="0" borderId="76" xfId="67" applyFont="1" applyFill="1" applyBorder="1" applyAlignment="1">
      <alignment horizontal="center" vertical="center"/>
    </xf>
    <xf numFmtId="0" fontId="35" fillId="0" borderId="77" xfId="67" applyFont="1" applyFill="1" applyBorder="1" applyAlignment="1">
      <alignment horizontal="center" vertical="center"/>
    </xf>
    <xf numFmtId="0" fontId="35" fillId="0" borderId="78" xfId="67" applyFont="1" applyFill="1" applyBorder="1" applyAlignment="1">
      <alignment horizontal="center" vertical="center"/>
    </xf>
    <xf numFmtId="0" fontId="34" fillId="0" borderId="83" xfId="67" applyFont="1" applyFill="1" applyBorder="1" applyAlignment="1">
      <alignment horizontal="center" vertical="center" wrapText="1"/>
    </xf>
    <xf numFmtId="0" fontId="34" fillId="0" borderId="77" xfId="67" applyFont="1" applyFill="1" applyBorder="1" applyAlignment="1">
      <alignment horizontal="center" vertical="center" wrapText="1"/>
    </xf>
    <xf numFmtId="0" fontId="34" fillId="0" borderId="81" xfId="67" applyFont="1" applyFill="1" applyBorder="1" applyAlignment="1">
      <alignment horizontal="center" vertical="center" wrapText="1"/>
    </xf>
    <xf numFmtId="0" fontId="34" fillId="0" borderId="82" xfId="67" applyFont="1" applyFill="1" applyBorder="1" applyAlignment="1">
      <alignment horizontal="center" vertical="center" wrapText="1"/>
    </xf>
    <xf numFmtId="0" fontId="34" fillId="0" borderId="79" xfId="67" applyFont="1" applyFill="1" applyBorder="1" applyAlignment="1">
      <alignment horizontal="center" vertical="center" wrapText="1"/>
    </xf>
    <xf numFmtId="0" fontId="34" fillId="0" borderId="80" xfId="67" applyFont="1" applyFill="1" applyBorder="1" applyAlignment="1">
      <alignment horizontal="center" vertical="center" wrapText="1"/>
    </xf>
    <xf numFmtId="0" fontId="34" fillId="0" borderId="81" xfId="67" applyFont="1" applyFill="1" applyBorder="1" applyAlignment="1">
      <alignment horizontal="center" vertical="center"/>
    </xf>
    <xf numFmtId="0" fontId="35" fillId="0" borderId="76" xfId="67" applyFont="1" applyFill="1" applyBorder="1" applyAlignment="1">
      <alignment horizontal="center" vertical="center" wrapText="1"/>
    </xf>
    <xf numFmtId="0" fontId="35" fillId="0" borderId="83" xfId="67" applyFont="1" applyFill="1" applyBorder="1" applyAlignment="1">
      <alignment horizontal="center" vertical="center" wrapText="1"/>
    </xf>
    <xf numFmtId="0" fontId="35" fillId="0" borderId="77" xfId="67" applyFont="1" applyFill="1" applyBorder="1" applyAlignment="1">
      <alignment horizontal="center" vertical="center" wrapText="1"/>
    </xf>
    <xf numFmtId="0" fontId="35" fillId="0" borderId="78" xfId="67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61" fillId="4" borderId="86" xfId="66" applyFont="1" applyFill="1" applyBorder="1" applyAlignment="1">
      <alignment horizontal="center" vertical="center"/>
    </xf>
    <xf numFmtId="0" fontId="53" fillId="3" borderId="2" xfId="0" applyFont="1" applyFill="1" applyBorder="1" applyAlignment="1">
      <alignment horizontal="right" vertical="center"/>
    </xf>
    <xf numFmtId="0" fontId="53" fillId="3" borderId="84" xfId="0" applyFont="1" applyFill="1" applyBorder="1" applyAlignment="1">
      <alignment horizontal="right" vertical="center"/>
    </xf>
    <xf numFmtId="0" fontId="50" fillId="5" borderId="40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 vertical="center"/>
    </xf>
    <xf numFmtId="0" fontId="51" fillId="4" borderId="34" xfId="0" applyFont="1" applyFill="1" applyBorder="1" applyAlignment="1">
      <alignment horizontal="left" vertical="center" wrapText="1"/>
    </xf>
    <xf numFmtId="0" fontId="51" fillId="4" borderId="0" xfId="0" applyFont="1" applyFill="1" applyBorder="1" applyAlignment="1">
      <alignment horizontal="left" vertical="center" wrapText="1"/>
    </xf>
    <xf numFmtId="0" fontId="51" fillId="4" borderId="38" xfId="0" applyFont="1" applyFill="1" applyBorder="1" applyAlignment="1">
      <alignment horizontal="left" vertical="center" wrapText="1"/>
    </xf>
    <xf numFmtId="0" fontId="60" fillId="4" borderId="39" xfId="66" applyFont="1" applyFill="1" applyBorder="1" applyAlignment="1">
      <alignment horizontal="left" vertical="center"/>
    </xf>
    <xf numFmtId="0" fontId="60" fillId="4" borderId="40" xfId="66" applyFont="1" applyFill="1" applyBorder="1" applyAlignment="1">
      <alignment horizontal="left" vertical="center"/>
    </xf>
    <xf numFmtId="0" fontId="60" fillId="4" borderId="41" xfId="66" applyFont="1" applyFill="1" applyBorder="1" applyAlignment="1">
      <alignment horizontal="left" vertical="center"/>
    </xf>
    <xf numFmtId="0" fontId="54" fillId="4" borderId="34" xfId="0" applyFont="1" applyFill="1" applyBorder="1" applyAlignment="1">
      <alignment horizontal="left" vertical="center" wrapText="1"/>
    </xf>
    <xf numFmtId="0" fontId="54" fillId="4" borderId="0" xfId="0" applyFont="1" applyFill="1" applyBorder="1" applyAlignment="1">
      <alignment horizontal="left" vertical="center" wrapText="1"/>
    </xf>
    <xf numFmtId="0" fontId="51" fillId="0" borderId="6" xfId="0" applyFont="1" applyFill="1" applyBorder="1" applyAlignment="1">
      <alignment horizontal="left" vertical="center"/>
    </xf>
    <xf numFmtId="0" fontId="51" fillId="0" borderId="7" xfId="0" applyFont="1" applyFill="1" applyBorder="1" applyAlignment="1">
      <alignment horizontal="left" vertical="center"/>
    </xf>
    <xf numFmtId="0" fontId="51" fillId="0" borderId="8" xfId="0" applyFont="1" applyFill="1" applyBorder="1" applyAlignment="1">
      <alignment horizontal="left" vertical="center"/>
    </xf>
    <xf numFmtId="0" fontId="51" fillId="0" borderId="46" xfId="0" applyFont="1" applyFill="1" applyBorder="1" applyAlignment="1">
      <alignment horizontal="left" vertical="center"/>
    </xf>
    <xf numFmtId="0" fontId="51" fillId="0" borderId="47" xfId="0" applyFont="1" applyFill="1" applyBorder="1" applyAlignment="1">
      <alignment horizontal="left" vertical="center"/>
    </xf>
    <xf numFmtId="0" fontId="51" fillId="0" borderId="48" xfId="0" applyFont="1" applyFill="1" applyBorder="1" applyAlignment="1">
      <alignment horizontal="left" vertical="center"/>
    </xf>
    <xf numFmtId="0" fontId="49" fillId="0" borderId="50" xfId="0" applyFont="1" applyFill="1" applyBorder="1" applyAlignment="1">
      <alignment horizontal="center" vertical="center"/>
    </xf>
    <xf numFmtId="0" fontId="49" fillId="0" borderId="47" xfId="0" applyFont="1" applyFill="1" applyBorder="1" applyAlignment="1">
      <alignment horizontal="center" vertical="center"/>
    </xf>
    <xf numFmtId="0" fontId="49" fillId="0" borderId="51" xfId="0" applyFont="1" applyFill="1" applyBorder="1" applyAlignment="1">
      <alignment horizontal="center" vertical="center"/>
    </xf>
    <xf numFmtId="0" fontId="49" fillId="3" borderId="42" xfId="0" applyFont="1" applyFill="1" applyBorder="1" applyAlignment="1">
      <alignment horizontal="center" vertical="center"/>
    </xf>
    <xf numFmtId="0" fontId="49" fillId="3" borderId="43" xfId="0" applyFont="1" applyFill="1" applyBorder="1" applyAlignment="1">
      <alignment horizontal="center" vertical="center"/>
    </xf>
    <xf numFmtId="0" fontId="49" fillId="3" borderId="44" xfId="0" applyFont="1" applyFill="1" applyBorder="1" applyAlignment="1">
      <alignment horizontal="center" vertical="center"/>
    </xf>
    <xf numFmtId="0" fontId="49" fillId="6" borderId="14" xfId="0" applyFont="1" applyFill="1" applyBorder="1" applyAlignment="1">
      <alignment horizontal="center" vertical="center"/>
    </xf>
    <xf numFmtId="0" fontId="49" fillId="6" borderId="5" xfId="0" applyFont="1" applyFill="1" applyBorder="1" applyAlignment="1">
      <alignment horizontal="center" vertical="center"/>
    </xf>
    <xf numFmtId="164" fontId="49" fillId="3" borderId="7" xfId="0" applyNumberFormat="1" applyFont="1" applyFill="1" applyBorder="1" applyAlignment="1">
      <alignment horizontal="center" vertical="center"/>
    </xf>
    <xf numFmtId="164" fontId="49" fillId="3" borderId="8" xfId="0" applyNumberFormat="1" applyFont="1" applyFill="1" applyBorder="1" applyAlignment="1">
      <alignment horizontal="center" vertical="center"/>
    </xf>
    <xf numFmtId="0" fontId="49" fillId="3" borderId="7" xfId="0" applyFont="1" applyFill="1" applyBorder="1" applyAlignment="1">
      <alignment horizontal="center" vertical="center"/>
    </xf>
    <xf numFmtId="0" fontId="49" fillId="3" borderId="8" xfId="0" applyFont="1" applyFill="1" applyBorder="1" applyAlignment="1">
      <alignment horizontal="center" vertical="center"/>
    </xf>
    <xf numFmtId="0" fontId="51" fillId="0" borderId="16" xfId="0" applyFont="1" applyFill="1" applyBorder="1" applyAlignment="1">
      <alignment horizontal="center" vertical="center"/>
    </xf>
    <xf numFmtId="0" fontId="51" fillId="0" borderId="7" xfId="0" applyFont="1" applyFill="1" applyBorder="1" applyAlignment="1">
      <alignment horizontal="center" vertical="center"/>
    </xf>
    <xf numFmtId="0" fontId="51" fillId="0" borderId="15" xfId="0" applyFont="1" applyFill="1" applyBorder="1" applyAlignment="1">
      <alignment horizontal="center" vertical="center"/>
    </xf>
    <xf numFmtId="0" fontId="49" fillId="3" borderId="16" xfId="0" applyFont="1" applyFill="1" applyBorder="1" applyAlignment="1">
      <alignment horizontal="center" vertical="center"/>
    </xf>
    <xf numFmtId="0" fontId="49" fillId="3" borderId="15" xfId="0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left" vertical="center" wrapText="1"/>
    </xf>
    <xf numFmtId="0" fontId="51" fillId="0" borderId="7" xfId="0" applyFont="1" applyFill="1" applyBorder="1" applyAlignment="1">
      <alignment horizontal="left" vertical="center" wrapText="1"/>
    </xf>
    <xf numFmtId="0" fontId="51" fillId="0" borderId="8" xfId="0" applyFont="1" applyFill="1" applyBorder="1" applyAlignment="1">
      <alignment horizontal="left" vertical="center" wrapText="1"/>
    </xf>
    <xf numFmtId="0" fontId="51" fillId="0" borderId="6" xfId="0" applyFont="1" applyBorder="1" applyAlignment="1">
      <alignment horizontal="left" vertical="center"/>
    </xf>
    <xf numFmtId="0" fontId="51" fillId="0" borderId="7" xfId="0" applyFont="1" applyBorder="1" applyAlignment="1">
      <alignment horizontal="left" vertical="center"/>
    </xf>
    <xf numFmtId="0" fontId="51" fillId="0" borderId="8" xfId="0" applyFont="1" applyBorder="1" applyAlignment="1">
      <alignment horizontal="left" vertical="center"/>
    </xf>
    <xf numFmtId="0" fontId="51" fillId="0" borderId="6" xfId="0" applyFont="1" applyFill="1" applyBorder="1" applyAlignment="1">
      <alignment horizontal="center" vertical="center"/>
    </xf>
    <xf numFmtId="0" fontId="51" fillId="0" borderId="8" xfId="0" applyFont="1" applyFill="1" applyBorder="1" applyAlignment="1">
      <alignment horizontal="center" vertical="center"/>
    </xf>
    <xf numFmtId="0" fontId="51" fillId="2" borderId="6" xfId="0" applyFont="1" applyFill="1" applyBorder="1" applyAlignment="1">
      <alignment horizontal="left" vertical="center"/>
    </xf>
    <xf numFmtId="0" fontId="51" fillId="2" borderId="7" xfId="0" applyFont="1" applyFill="1" applyBorder="1" applyAlignment="1">
      <alignment horizontal="left" vertical="center"/>
    </xf>
    <xf numFmtId="0" fontId="51" fillId="2" borderId="8" xfId="0" applyFont="1" applyFill="1" applyBorder="1" applyAlignment="1">
      <alignment horizontal="left" vertical="center"/>
    </xf>
    <xf numFmtId="0" fontId="51" fillId="0" borderId="16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/>
    </xf>
    <xf numFmtId="0" fontId="51" fillId="0" borderId="6" xfId="0" applyFont="1" applyBorder="1" applyAlignment="1">
      <alignment horizontal="left" vertical="center" wrapText="1"/>
    </xf>
    <xf numFmtId="0" fontId="51" fillId="0" borderId="7" xfId="0" applyFont="1" applyBorder="1" applyAlignment="1">
      <alignment horizontal="left" vertical="center" wrapText="1"/>
    </xf>
    <xf numFmtId="0" fontId="51" fillId="0" borderId="8" xfId="0" applyFont="1" applyBorder="1" applyAlignment="1">
      <alignment horizontal="left" vertical="center" wrapText="1"/>
    </xf>
    <xf numFmtId="0" fontId="49" fillId="6" borderId="16" xfId="0" applyFont="1" applyFill="1" applyBorder="1" applyAlignment="1">
      <alignment horizontal="center" vertical="center"/>
    </xf>
    <xf numFmtId="0" fontId="49" fillId="6" borderId="7" xfId="0" applyFont="1" applyFill="1" applyBorder="1" applyAlignment="1">
      <alignment horizontal="center" vertical="center"/>
    </xf>
    <xf numFmtId="0" fontId="49" fillId="6" borderId="15" xfId="0" applyFont="1" applyFill="1" applyBorder="1" applyAlignment="1">
      <alignment horizontal="center" vertical="center"/>
    </xf>
    <xf numFmtId="0" fontId="49" fillId="4" borderId="7" xfId="0" applyFont="1" applyFill="1" applyBorder="1" applyAlignment="1">
      <alignment horizontal="center" vertical="center"/>
    </xf>
    <xf numFmtId="0" fontId="51" fillId="0" borderId="21" xfId="0" applyFont="1" applyFill="1" applyBorder="1" applyAlignment="1">
      <alignment horizontal="center" vertical="center"/>
    </xf>
    <xf numFmtId="0" fontId="51" fillId="0" borderId="12" xfId="0" applyFont="1" applyFill="1" applyBorder="1" applyAlignment="1">
      <alignment horizontal="center" vertical="center"/>
    </xf>
    <xf numFmtId="0" fontId="51" fillId="0" borderId="33" xfId="0" applyFont="1" applyFill="1" applyBorder="1" applyAlignment="1">
      <alignment horizontal="left" vertical="center"/>
    </xf>
    <xf numFmtId="0" fontId="51" fillId="0" borderId="4" xfId="0" applyFont="1" applyFill="1" applyBorder="1" applyAlignment="1">
      <alignment horizontal="left" vertical="center"/>
    </xf>
    <xf numFmtId="166" fontId="54" fillId="0" borderId="20" xfId="2" applyNumberFormat="1" applyFont="1" applyFill="1" applyBorder="1" applyAlignment="1">
      <alignment horizontal="center" vertical="center"/>
    </xf>
    <xf numFmtId="166" fontId="54" fillId="0" borderId="23" xfId="2" applyNumberFormat="1" applyFont="1" applyFill="1" applyBorder="1" applyAlignment="1">
      <alignment horizontal="center" vertical="center"/>
    </xf>
    <xf numFmtId="0" fontId="51" fillId="0" borderId="28" xfId="0" applyFont="1" applyFill="1" applyBorder="1" applyAlignment="1">
      <alignment horizontal="left" vertical="center"/>
    </xf>
    <xf numFmtId="0" fontId="51" fillId="0" borderId="25" xfId="0" applyFont="1" applyFill="1" applyBorder="1" applyAlignment="1">
      <alignment horizontal="left" vertical="center"/>
    </xf>
    <xf numFmtId="0" fontId="51" fillId="0" borderId="9" xfId="0" applyFont="1" applyFill="1" applyBorder="1" applyAlignment="1">
      <alignment horizontal="left" vertical="center"/>
    </xf>
    <xf numFmtId="0" fontId="51" fillId="0" borderId="10" xfId="0" applyFont="1" applyFill="1" applyBorder="1" applyAlignment="1">
      <alignment horizontal="left" vertical="center"/>
    </xf>
    <xf numFmtId="0" fontId="49" fillId="0" borderId="16" xfId="0" applyFont="1" applyFill="1" applyBorder="1" applyAlignment="1">
      <alignment horizontal="center" vertical="center"/>
    </xf>
    <xf numFmtId="0" fontId="49" fillId="0" borderId="7" xfId="0" applyFont="1" applyFill="1" applyBorder="1" applyAlignment="1">
      <alignment horizontal="center" vertical="center"/>
    </xf>
    <xf numFmtId="0" fontId="49" fillId="0" borderId="15" xfId="0" applyFont="1" applyFill="1" applyBorder="1" applyAlignment="1">
      <alignment horizontal="center" vertical="center"/>
    </xf>
    <xf numFmtId="0" fontId="53" fillId="4" borderId="5" xfId="0" applyFont="1" applyFill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 wrapText="1"/>
    </xf>
    <xf numFmtId="0" fontId="51" fillId="0" borderId="8" xfId="0" applyFont="1" applyBorder="1" applyAlignment="1">
      <alignment horizontal="center" vertical="center" wrapText="1"/>
    </xf>
    <xf numFmtId="0" fontId="53" fillId="6" borderId="16" xfId="0" applyFont="1" applyFill="1" applyBorder="1" applyAlignment="1">
      <alignment horizontal="center" vertical="center" wrapText="1"/>
    </xf>
    <xf numFmtId="0" fontId="53" fillId="6" borderId="7" xfId="0" applyFont="1" applyFill="1" applyBorder="1" applyAlignment="1">
      <alignment horizontal="center" vertical="center" wrapText="1"/>
    </xf>
    <xf numFmtId="0" fontId="53" fillId="6" borderId="15" xfId="0" applyFont="1" applyFill="1" applyBorder="1" applyAlignment="1">
      <alignment horizontal="center" vertical="center" wrapText="1"/>
    </xf>
    <xf numFmtId="0" fontId="49" fillId="4" borderId="6" xfId="0" applyFont="1" applyFill="1" applyBorder="1" applyAlignment="1">
      <alignment horizontal="center" vertical="center"/>
    </xf>
    <xf numFmtId="0" fontId="49" fillId="4" borderId="8" xfId="0" applyFont="1" applyFill="1" applyBorder="1" applyAlignment="1">
      <alignment horizontal="center" vertical="center"/>
    </xf>
    <xf numFmtId="0" fontId="53" fillId="0" borderId="16" xfId="0" applyFont="1" applyFill="1" applyBorder="1" applyAlignment="1">
      <alignment horizontal="center" vertical="center"/>
    </xf>
    <xf numFmtId="0" fontId="53" fillId="0" borderId="7" xfId="0" applyFont="1" applyFill="1" applyBorder="1" applyAlignment="1">
      <alignment horizontal="center" vertical="center"/>
    </xf>
    <xf numFmtId="0" fontId="53" fillId="0" borderId="15" xfId="0" applyFont="1" applyFill="1" applyBorder="1" applyAlignment="1">
      <alignment horizontal="center" vertical="center"/>
    </xf>
    <xf numFmtId="0" fontId="49" fillId="4" borderId="24" xfId="0" applyFont="1" applyFill="1" applyBorder="1" applyAlignment="1">
      <alignment horizontal="center" vertical="center"/>
    </xf>
    <xf numFmtId="0" fontId="49" fillId="4" borderId="22" xfId="0" applyFont="1" applyFill="1" applyBorder="1" applyAlignment="1">
      <alignment horizontal="center" vertical="center"/>
    </xf>
    <xf numFmtId="0" fontId="49" fillId="4" borderId="25" xfId="0" applyFont="1" applyFill="1" applyBorder="1" applyAlignment="1">
      <alignment horizontal="center" vertical="center"/>
    </xf>
    <xf numFmtId="0" fontId="49" fillId="4" borderId="26" xfId="0" applyFont="1" applyFill="1" applyBorder="1" applyAlignment="1">
      <alignment horizontal="center" vertical="center"/>
    </xf>
    <xf numFmtId="0" fontId="49" fillId="4" borderId="27" xfId="0" applyFont="1" applyFill="1" applyBorder="1" applyAlignment="1">
      <alignment horizontal="center" vertical="center"/>
    </xf>
    <xf numFmtId="0" fontId="49" fillId="4" borderId="10" xfId="0" applyFont="1" applyFill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22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9" xfId="0" applyFont="1" applyFill="1" applyBorder="1" applyAlignment="1">
      <alignment horizontal="center" vertical="center"/>
    </xf>
    <xf numFmtId="0" fontId="51" fillId="0" borderId="27" xfId="0" applyFont="1" applyFill="1" applyBorder="1" applyAlignment="1">
      <alignment horizontal="center" vertical="center"/>
    </xf>
    <xf numFmtId="0" fontId="51" fillId="0" borderId="30" xfId="0" applyFont="1" applyFill="1" applyBorder="1" applyAlignment="1">
      <alignment horizontal="center" vertical="center"/>
    </xf>
    <xf numFmtId="0" fontId="49" fillId="4" borderId="14" xfId="0" applyFont="1" applyFill="1" applyBorder="1" applyAlignment="1">
      <alignment horizontal="center" vertical="center"/>
    </xf>
    <xf numFmtId="0" fontId="49" fillId="4" borderId="5" xfId="0" applyFont="1" applyFill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49" fillId="0" borderId="14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49" fillId="0" borderId="16" xfId="0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49" fillId="0" borderId="8" xfId="0" applyFont="1" applyBorder="1" applyAlignment="1">
      <alignment horizontal="left" vertical="center"/>
    </xf>
    <xf numFmtId="0" fontId="51" fillId="5" borderId="6" xfId="0" applyFont="1" applyFill="1" applyBorder="1" applyAlignment="1">
      <alignment horizontal="center" vertical="center"/>
    </xf>
    <xf numFmtId="0" fontId="51" fillId="5" borderId="7" xfId="0" applyFont="1" applyFill="1" applyBorder="1" applyAlignment="1">
      <alignment horizontal="center" vertical="center"/>
    </xf>
    <xf numFmtId="0" fontId="51" fillId="5" borderId="15" xfId="0" applyFont="1" applyFill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49" fillId="0" borderId="16" xfId="0" applyFont="1" applyBorder="1" applyAlignment="1">
      <alignment horizontal="left" vertical="center" wrapText="1"/>
    </xf>
    <xf numFmtId="0" fontId="49" fillId="0" borderId="7" xfId="0" applyFont="1" applyBorder="1" applyAlignment="1">
      <alignment horizontal="left" vertical="center" wrapText="1"/>
    </xf>
    <xf numFmtId="0" fontId="49" fillId="0" borderId="8" xfId="0" applyFont="1" applyBorder="1" applyAlignment="1">
      <alignment horizontal="left" vertical="center" wrapText="1"/>
    </xf>
    <xf numFmtId="0" fontId="49" fillId="3" borderId="1" xfId="0" applyFont="1" applyFill="1" applyBorder="1" applyAlignment="1">
      <alignment horizontal="center" vertical="center" wrapText="1"/>
    </xf>
    <xf numFmtId="0" fontId="49" fillId="3" borderId="2" xfId="0" applyFont="1" applyFill="1" applyBorder="1" applyAlignment="1">
      <alignment horizontal="center" vertical="center" wrapText="1"/>
    </xf>
    <xf numFmtId="0" fontId="49" fillId="3" borderId="3" xfId="0" applyFont="1" applyFill="1" applyBorder="1" applyAlignment="1">
      <alignment horizontal="center" vertical="center" wrapText="1"/>
    </xf>
    <xf numFmtId="0" fontId="49" fillId="0" borderId="12" xfId="0" applyFont="1" applyBorder="1" applyAlignment="1">
      <alignment vertical="center"/>
    </xf>
    <xf numFmtId="0" fontId="49" fillId="0" borderId="4" xfId="0" applyFont="1" applyBorder="1" applyAlignment="1">
      <alignment vertical="center"/>
    </xf>
    <xf numFmtId="0" fontId="51" fillId="0" borderId="11" xfId="0" applyFont="1" applyBorder="1" applyAlignment="1">
      <alignment horizontal="center" vertical="center"/>
    </xf>
    <xf numFmtId="0" fontId="51" fillId="0" borderId="31" xfId="0" applyFont="1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0" fontId="49" fillId="0" borderId="14" xfId="0" applyFont="1" applyBorder="1" applyAlignment="1">
      <alignment vertical="center" wrapText="1"/>
    </xf>
    <xf numFmtId="0" fontId="49" fillId="0" borderId="5" xfId="0" applyFont="1" applyBorder="1" applyAlignment="1">
      <alignment vertical="center" wrapText="1"/>
    </xf>
    <xf numFmtId="0" fontId="57" fillId="0" borderId="0" xfId="66" applyFont="1" applyFill="1" applyBorder="1" applyAlignment="1">
      <alignment horizontal="left" vertical="center"/>
    </xf>
    <xf numFmtId="0" fontId="50" fillId="0" borderId="7" xfId="0" applyFont="1" applyBorder="1" applyAlignment="1">
      <alignment horizontal="center" vertical="center" wrapText="1"/>
    </xf>
    <xf numFmtId="9" fontId="51" fillId="4" borderId="34" xfId="0" applyNumberFormat="1" applyFont="1" applyFill="1" applyBorder="1" applyAlignment="1">
      <alignment horizontal="left" vertical="center" wrapText="1"/>
    </xf>
    <xf numFmtId="9" fontId="51" fillId="4" borderId="0" xfId="0" applyNumberFormat="1" applyFont="1" applyFill="1" applyBorder="1" applyAlignment="1">
      <alignment horizontal="left" vertical="center" wrapText="1"/>
    </xf>
    <xf numFmtId="9" fontId="51" fillId="4" borderId="38" xfId="0" applyNumberFormat="1" applyFont="1" applyFill="1" applyBorder="1" applyAlignment="1">
      <alignment horizontal="left" vertical="center" wrapText="1"/>
    </xf>
    <xf numFmtId="0" fontId="61" fillId="4" borderId="34" xfId="66" applyFont="1" applyFill="1" applyBorder="1" applyAlignment="1">
      <alignment horizontal="center" vertical="center"/>
    </xf>
    <xf numFmtId="0" fontId="53" fillId="3" borderId="2" xfId="0" applyFont="1" applyFill="1" applyBorder="1" applyAlignment="1">
      <alignment horizontal="center" vertical="center"/>
    </xf>
    <xf numFmtId="0" fontId="53" fillId="3" borderId="84" xfId="0" applyFont="1" applyFill="1" applyBorder="1" applyAlignment="1">
      <alignment horizontal="center" vertical="center"/>
    </xf>
    <xf numFmtId="0" fontId="51" fillId="4" borderId="34" xfId="0" applyFont="1" applyFill="1" applyBorder="1" applyAlignment="1">
      <alignment horizontal="left" vertical="center"/>
    </xf>
    <xf numFmtId="0" fontId="51" fillId="4" borderId="0" xfId="0" applyFont="1" applyFill="1" applyBorder="1" applyAlignment="1">
      <alignment horizontal="left" vertical="center"/>
    </xf>
    <xf numFmtId="0" fontId="51" fillId="4" borderId="38" xfId="0" applyFont="1" applyFill="1" applyBorder="1" applyAlignment="1">
      <alignment horizontal="left" vertical="center"/>
    </xf>
    <xf numFmtId="164" fontId="49" fillId="3" borderId="2" xfId="0" applyNumberFormat="1" applyFont="1" applyFill="1" applyBorder="1" applyAlignment="1">
      <alignment horizontal="center" vertical="center"/>
    </xf>
    <xf numFmtId="164" fontId="49" fillId="3" borderId="84" xfId="0" applyNumberFormat="1" applyFont="1" applyFill="1" applyBorder="1" applyAlignment="1">
      <alignment horizontal="center" vertical="center"/>
    </xf>
    <xf numFmtId="0" fontId="54" fillId="4" borderId="38" xfId="0" applyFont="1" applyFill="1" applyBorder="1" applyAlignment="1">
      <alignment horizontal="left" vertical="center" wrapText="1"/>
    </xf>
    <xf numFmtId="0" fontId="50" fillId="0" borderId="16" xfId="0" applyFont="1" applyFill="1" applyBorder="1" applyAlignment="1">
      <alignment horizontal="center" vertical="center" wrapText="1"/>
    </xf>
    <xf numFmtId="0" fontId="50" fillId="0" borderId="7" xfId="0" applyFont="1" applyFill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center" vertical="center" wrapText="1"/>
    </xf>
    <xf numFmtId="0" fontId="59" fillId="4" borderId="86" xfId="66" applyFont="1" applyFill="1" applyBorder="1" applyAlignment="1">
      <alignment horizontal="center" vertical="center"/>
    </xf>
    <xf numFmtId="0" fontId="49" fillId="6" borderId="6" xfId="0" applyFont="1" applyFill="1" applyBorder="1" applyAlignment="1">
      <alignment horizontal="center" vertical="center"/>
    </xf>
    <xf numFmtId="0" fontId="49" fillId="6" borderId="8" xfId="0" applyFont="1" applyFill="1" applyBorder="1" applyAlignment="1">
      <alignment horizontal="center" vertical="center"/>
    </xf>
    <xf numFmtId="0" fontId="51" fillId="4" borderId="34" xfId="0" applyFont="1" applyFill="1" applyBorder="1" applyAlignment="1">
      <alignment horizontal="left" wrapText="1"/>
    </xf>
    <xf numFmtId="0" fontId="51" fillId="4" borderId="0" xfId="0" applyFont="1" applyFill="1" applyBorder="1" applyAlignment="1">
      <alignment horizontal="left" wrapText="1"/>
    </xf>
    <xf numFmtId="0" fontId="51" fillId="4" borderId="88" xfId="0" applyFont="1" applyFill="1" applyBorder="1" applyAlignment="1">
      <alignment horizontal="left" vertical="center" wrapText="1"/>
    </xf>
    <xf numFmtId="0" fontId="51" fillId="4" borderId="89" xfId="0" applyFont="1" applyFill="1" applyBorder="1" applyAlignment="1">
      <alignment horizontal="left" vertical="center" wrapText="1"/>
    </xf>
    <xf numFmtId="0" fontId="60" fillId="4" borderId="39" xfId="66" applyFont="1" applyFill="1" applyBorder="1" applyAlignment="1">
      <alignment horizontal="left"/>
    </xf>
    <xf numFmtId="0" fontId="60" fillId="4" borderId="40" xfId="66" applyFont="1" applyFill="1" applyBorder="1" applyAlignment="1">
      <alignment horizontal="left"/>
    </xf>
    <xf numFmtId="0" fontId="60" fillId="4" borderId="41" xfId="66" applyFont="1" applyFill="1" applyBorder="1" applyAlignment="1">
      <alignment horizontal="left"/>
    </xf>
    <xf numFmtId="0" fontId="52" fillId="4" borderId="35" xfId="0" applyFont="1" applyFill="1" applyBorder="1" applyAlignment="1">
      <alignment horizontal="left" vertical="center"/>
    </xf>
    <xf numFmtId="0" fontId="52" fillId="4" borderId="36" xfId="0" applyFont="1" applyFill="1" applyBorder="1" applyAlignment="1">
      <alignment horizontal="left" vertical="center"/>
    </xf>
    <xf numFmtId="0" fontId="52" fillId="4" borderId="37" xfId="0" applyFont="1" applyFill="1" applyBorder="1" applyAlignment="1">
      <alignment horizontal="left" vertical="center"/>
    </xf>
    <xf numFmtId="0" fontId="54" fillId="4" borderId="34" xfId="0" applyFont="1" applyFill="1" applyBorder="1" applyAlignment="1">
      <alignment horizontal="left" vertical="center"/>
    </xf>
    <xf numFmtId="0" fontId="54" fillId="4" borderId="0" xfId="0" applyFont="1" applyFill="1" applyBorder="1" applyAlignment="1">
      <alignment horizontal="left" vertical="center"/>
    </xf>
    <xf numFmtId="0" fontId="54" fillId="4" borderId="38" xfId="0" applyFont="1" applyFill="1" applyBorder="1" applyAlignment="1">
      <alignment horizontal="left" vertical="center"/>
    </xf>
    <xf numFmtId="43" fontId="55" fillId="0" borderId="36" xfId="4" applyFont="1" applyFill="1" applyBorder="1" applyAlignment="1">
      <alignment horizontal="left" vertical="center" wrapText="1"/>
    </xf>
    <xf numFmtId="43" fontId="55" fillId="0" borderId="0" xfId="4" applyFont="1" applyFill="1" applyBorder="1" applyAlignment="1">
      <alignment horizontal="left" vertical="center" wrapText="1"/>
    </xf>
    <xf numFmtId="0" fontId="51" fillId="4" borderId="39" xfId="0" applyFont="1" applyFill="1" applyBorder="1" applyAlignment="1">
      <alignment horizontal="left" vertical="center"/>
    </xf>
    <xf numFmtId="0" fontId="51" fillId="4" borderId="40" xfId="0" applyFont="1" applyFill="1" applyBorder="1" applyAlignment="1">
      <alignment horizontal="left" vertical="center"/>
    </xf>
    <xf numFmtId="0" fontId="51" fillId="4" borderId="41" xfId="0" applyFont="1" applyFill="1" applyBorder="1" applyAlignment="1">
      <alignment horizontal="left" vertical="center"/>
    </xf>
    <xf numFmtId="0" fontId="55" fillId="0" borderId="0" xfId="0" applyFont="1" applyFill="1" applyBorder="1" applyAlignment="1">
      <alignment horizontal="left" wrapText="1"/>
    </xf>
    <xf numFmtId="0" fontId="51" fillId="4" borderId="39" xfId="0" applyFont="1" applyFill="1" applyBorder="1" applyAlignment="1">
      <alignment horizontal="left" vertical="center" wrapText="1"/>
    </xf>
    <xf numFmtId="0" fontId="51" fillId="4" borderId="40" xfId="0" applyFont="1" applyFill="1" applyBorder="1" applyAlignment="1">
      <alignment horizontal="left" vertical="center" wrapText="1"/>
    </xf>
    <xf numFmtId="0" fontId="51" fillId="4" borderId="41" xfId="0" applyFont="1" applyFill="1" applyBorder="1" applyAlignment="1">
      <alignment horizontal="left" vertical="center" wrapText="1"/>
    </xf>
    <xf numFmtId="0" fontId="50" fillId="5" borderId="0" xfId="0" applyFont="1" applyFill="1" applyBorder="1" applyAlignment="1">
      <alignment horizontal="center" vertical="center" wrapText="1"/>
    </xf>
    <xf numFmtId="0" fontId="51" fillId="4" borderId="38" xfId="0" applyFont="1" applyFill="1" applyBorder="1" applyAlignment="1">
      <alignment horizontal="left" wrapText="1"/>
    </xf>
    <xf numFmtId="0" fontId="62" fillId="0" borderId="34" xfId="66" applyFont="1" applyFill="1" applyBorder="1" applyAlignment="1">
      <alignment horizontal="center" vertical="center"/>
    </xf>
  </cellXfs>
  <cellStyles count="70">
    <cellStyle name="Excel Built-in Normal" xfId="8"/>
    <cellStyle name="Hiperlink" xfId="66" builtinId="8"/>
    <cellStyle name="Hyperlink 2" xfId="9"/>
    <cellStyle name="Hyperlink 3" xfId="10"/>
    <cellStyle name="Moeda" xfId="1" builtinId="4"/>
    <cellStyle name="Moeda 2" xfId="12"/>
    <cellStyle name="Moeda 2 2" xfId="13"/>
    <cellStyle name="Moeda 2 2 2" xfId="14"/>
    <cellStyle name="Moeda 2 2 3" xfId="15"/>
    <cellStyle name="Moeda 2 2 4" xfId="16"/>
    <cellStyle name="Moeda 2 3" xfId="17"/>
    <cellStyle name="Moeda 2 4" xfId="18"/>
    <cellStyle name="Moeda 2 5" xfId="65"/>
    <cellStyle name="Moeda 3" xfId="19"/>
    <cellStyle name="Moeda 3 2" xfId="20"/>
    <cellStyle name="Moeda 3 3" xfId="21"/>
    <cellStyle name="Moeda 3 4" xfId="22"/>
    <cellStyle name="Moeda 4" xfId="23"/>
    <cellStyle name="Moeda 4 2" xfId="24"/>
    <cellStyle name="Moeda 4 2 2" xfId="25"/>
    <cellStyle name="Moeda 4 3" xfId="26"/>
    <cellStyle name="Moeda 5" xfId="27"/>
    <cellStyle name="Moeda 5 2" xfId="28"/>
    <cellStyle name="Moeda 6" xfId="29"/>
    <cellStyle name="Moeda 7" xfId="11"/>
    <cellStyle name="Moeda 8" xfId="64"/>
    <cellStyle name="Moeda 9" xfId="5"/>
    <cellStyle name="Normal" xfId="0" builtinId="0"/>
    <cellStyle name="Normal 2" xfId="3"/>
    <cellStyle name="Normal 2 2" xfId="31"/>
    <cellStyle name="Normal 2 3" xfId="30"/>
    <cellStyle name="Normal 2 4" xfId="6"/>
    <cellStyle name="Normal 3" xfId="32"/>
    <cellStyle name="Normal 3 2" xfId="33"/>
    <cellStyle name="Normal 3 2 2" xfId="34"/>
    <cellStyle name="Normal 3 3" xfId="68"/>
    <cellStyle name="Normal 4" xfId="35"/>
    <cellStyle name="Normal 4 2" xfId="69"/>
    <cellStyle name="Normal 5" xfId="36"/>
    <cellStyle name="Normal 5 2" xfId="67"/>
    <cellStyle name="Normal 6" xfId="7"/>
    <cellStyle name="Porcentagem" xfId="2" builtinId="5"/>
    <cellStyle name="Porcentagem 2" xfId="38"/>
    <cellStyle name="Porcentagem 3" xfId="39"/>
    <cellStyle name="Porcentagem 3 2" xfId="40"/>
    <cellStyle name="Porcentagem 4" xfId="41"/>
    <cellStyle name="Porcentagem 5" xfId="42"/>
    <cellStyle name="Porcentagem 6" xfId="43"/>
    <cellStyle name="Porcentagem 7" xfId="37"/>
    <cellStyle name="Separador de milhares 2" xfId="44"/>
    <cellStyle name="Separador de milhares 2 2" xfId="45"/>
    <cellStyle name="Separador de milhares 2 2 2" xfId="46"/>
    <cellStyle name="Separador de milhares 2 3" xfId="47"/>
    <cellStyle name="Separador de milhares 2 4" xfId="48"/>
    <cellStyle name="Separador de milhares 3" xfId="49"/>
    <cellStyle name="Separador de milhares 3 2" xfId="50"/>
    <cellStyle name="Separador de milhares 3 3" xfId="51"/>
    <cellStyle name="Separador de milhares 4" xfId="52"/>
    <cellStyle name="Separador de milhares 5" xfId="53"/>
    <cellStyle name="Título 1 1" xfId="54"/>
    <cellStyle name="Título 1 1 1" xfId="55"/>
    <cellStyle name="Título 1 1 1 1" xfId="56"/>
    <cellStyle name="Título 1 1 1 1 1" xfId="57"/>
    <cellStyle name="Título 1 1 1 1 1 1" xfId="58"/>
    <cellStyle name="Título 1 1 1 1 1 1 1" xfId="59"/>
    <cellStyle name="Vírgula" xfId="4" builtinId="3"/>
    <cellStyle name="Vírgula 2" xfId="61"/>
    <cellStyle name="Vírgula 2 2" xfId="62"/>
    <cellStyle name="Vírgula 3" xfId="63"/>
    <cellStyle name="Vírgula 4" xfId="60"/>
  </cellStyles>
  <dxfs count="0"/>
  <tableStyles count="0" defaultTableStyle="TableStyleMedium2" defaultPivotStyle="PivotStyleLight16"/>
  <colors>
    <mruColors>
      <color rgb="FF3333FF"/>
      <color rgb="FF2D4BA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comments" Target="../comments6.xml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comments" Target="../comments7.xml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comments" Target="../comments8.xml"/><Relationship Id="rId5" Type="http://schemas.openxmlformats.org/officeDocument/2006/relationships/vmlDrawing" Target="../drawings/vmlDrawing8.v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comments" Target="../comments9.xml"/><Relationship Id="rId5" Type="http://schemas.openxmlformats.org/officeDocument/2006/relationships/vmlDrawing" Target="../drawings/vmlDrawing9.v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comments" Target="../comments10.xml"/><Relationship Id="rId5" Type="http://schemas.openxmlformats.org/officeDocument/2006/relationships/vmlDrawing" Target="../drawings/vmlDrawing10.vm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comments" Target="../comments11.xml"/><Relationship Id="rId5" Type="http://schemas.openxmlformats.org/officeDocument/2006/relationships/vmlDrawing" Target="../drawings/vmlDrawing11.vm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comments" Target="../comments12.xml"/><Relationship Id="rId5" Type="http://schemas.openxmlformats.org/officeDocument/2006/relationships/vmlDrawing" Target="../drawings/vmlDrawing12.vml"/><Relationship Id="rId4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comments" Target="../comments13.xml"/><Relationship Id="rId5" Type="http://schemas.openxmlformats.org/officeDocument/2006/relationships/vmlDrawing" Target="../drawings/vmlDrawing13.vml"/><Relationship Id="rId4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comments" Target="../comments14.xml"/><Relationship Id="rId5" Type="http://schemas.openxmlformats.org/officeDocument/2006/relationships/vmlDrawing" Target="../drawings/vmlDrawing14.vml"/><Relationship Id="rId4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comments" Target="../comments15.xml"/><Relationship Id="rId5" Type="http://schemas.openxmlformats.org/officeDocument/2006/relationships/vmlDrawing" Target="../drawings/vmlDrawing15.vml"/><Relationship Id="rId4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comments" Target="../comments16.xml"/><Relationship Id="rId5" Type="http://schemas.openxmlformats.org/officeDocument/2006/relationships/vmlDrawing" Target="../drawings/vmlDrawing16.vml"/><Relationship Id="rId4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comments" Target="../comments17.xml"/><Relationship Id="rId5" Type="http://schemas.openxmlformats.org/officeDocument/2006/relationships/vmlDrawing" Target="../drawings/vmlDrawing17.vml"/><Relationship Id="rId4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comments" Target="../comments18.xml"/><Relationship Id="rId5" Type="http://schemas.openxmlformats.org/officeDocument/2006/relationships/vmlDrawing" Target="../drawings/vmlDrawing18.vml"/><Relationship Id="rId4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comments" Target="../comments19.xml"/><Relationship Id="rId5" Type="http://schemas.openxmlformats.org/officeDocument/2006/relationships/vmlDrawing" Target="../drawings/vmlDrawing19.vml"/><Relationship Id="rId4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comments" Target="../comments20.xml"/><Relationship Id="rId5" Type="http://schemas.openxmlformats.org/officeDocument/2006/relationships/vmlDrawing" Target="../drawings/vmlDrawing20.vml"/><Relationship Id="rId4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comments" Target="../comments21.xml"/><Relationship Id="rId5" Type="http://schemas.openxmlformats.org/officeDocument/2006/relationships/vmlDrawing" Target="../drawings/vmlDrawing21.vml"/><Relationship Id="rId4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comments" Target="../comments22.xml"/><Relationship Id="rId5" Type="http://schemas.openxmlformats.org/officeDocument/2006/relationships/vmlDrawing" Target="../drawings/vmlDrawing22.vml"/><Relationship Id="rId4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comments" Target="../comments23.xml"/><Relationship Id="rId5" Type="http://schemas.openxmlformats.org/officeDocument/2006/relationships/vmlDrawing" Target="../drawings/vmlDrawing23.vml"/><Relationship Id="rId4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comments" Target="../comments24.xml"/><Relationship Id="rId5" Type="http://schemas.openxmlformats.org/officeDocument/2006/relationships/vmlDrawing" Target="../drawings/vmlDrawing24.vml"/><Relationship Id="rId4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comments" Target="../comments25.xml"/><Relationship Id="rId5" Type="http://schemas.openxmlformats.org/officeDocument/2006/relationships/vmlDrawing" Target="../drawings/vmlDrawing25.vml"/><Relationship Id="rId4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comments" Target="../comments26.xml"/><Relationship Id="rId5" Type="http://schemas.openxmlformats.org/officeDocument/2006/relationships/vmlDrawing" Target="../drawings/vmlDrawing26.vml"/><Relationship Id="rId4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comments" Target="../comments27.xml"/><Relationship Id="rId5" Type="http://schemas.openxmlformats.org/officeDocument/2006/relationships/vmlDrawing" Target="../drawings/vmlDrawing27.vml"/><Relationship Id="rId4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comments" Target="../comments28.xml"/><Relationship Id="rId5" Type="http://schemas.openxmlformats.org/officeDocument/2006/relationships/vmlDrawing" Target="../drawings/vmlDrawing28.vml"/><Relationship Id="rId4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comments" Target="../comments29.xml"/><Relationship Id="rId5" Type="http://schemas.openxmlformats.org/officeDocument/2006/relationships/vmlDrawing" Target="../drawings/vmlDrawing29.vml"/><Relationship Id="rId4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tj.jus.br/wp-content/uploads/Manual_do_Modelo_de_Planilhas_de_Custos_do_STJ.pdf" TargetMode="External"/><Relationship Id="rId2" Type="http://schemas.openxmlformats.org/officeDocument/2006/relationships/hyperlink" Target="https://transparencia.stj.jus.br/wp-content/uploads/Manual_do_Modelo_de_Planilhas_de_Custos_do_STJ.pdf" TargetMode="External"/><Relationship Id="rId1" Type="http://schemas.openxmlformats.org/officeDocument/2006/relationships/hyperlink" Target="https://transparencia.stj.jus.br/wp-content/uploads/Manual_do_Modelo_de_Planilhas_de_Custos_do_STJ.pdf" TargetMode="External"/><Relationship Id="rId6" Type="http://schemas.openxmlformats.org/officeDocument/2006/relationships/comments" Target="../comments30.xml"/><Relationship Id="rId5" Type="http://schemas.openxmlformats.org/officeDocument/2006/relationships/vmlDrawing" Target="../drawings/vmlDrawing30.vml"/><Relationship Id="rId4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topLeftCell="A10" zoomScale="115" zoomScaleNormal="115" workbookViewId="0">
      <selection sqref="A1:F1"/>
    </sheetView>
  </sheetViews>
  <sheetFormatPr defaultRowHeight="15" x14ac:dyDescent="0.25"/>
  <cols>
    <col min="2" max="2" width="55.42578125" customWidth="1"/>
    <col min="3" max="3" width="15.5703125" customWidth="1"/>
    <col min="4" max="4" width="14.85546875" customWidth="1"/>
    <col min="5" max="5" width="17.5703125" customWidth="1"/>
    <col min="6" max="6" width="18.85546875" bestFit="1" customWidth="1"/>
    <col min="7" max="7" width="14.85546875" customWidth="1"/>
    <col min="8" max="8" width="11.5703125" customWidth="1"/>
    <col min="9" max="9" width="14.85546875" customWidth="1"/>
    <col min="10" max="10" width="11.42578125" customWidth="1"/>
    <col min="11" max="11" width="11.140625" customWidth="1"/>
  </cols>
  <sheetData>
    <row r="1" spans="1:11" ht="24" customHeight="1" thickBot="1" x14ac:dyDescent="0.3">
      <c r="A1" s="441" t="s">
        <v>54</v>
      </c>
      <c r="B1" s="441"/>
      <c r="C1" s="441"/>
      <c r="D1" s="441"/>
      <c r="E1" s="441"/>
      <c r="F1" s="441"/>
      <c r="G1" s="20"/>
      <c r="H1" s="20"/>
      <c r="I1" s="20"/>
    </row>
    <row r="2" spans="1:11" ht="21.95" customHeight="1" x14ac:dyDescent="0.25">
      <c r="A2" s="450" t="s">
        <v>157</v>
      </c>
      <c r="B2" s="451"/>
      <c r="C2" s="451"/>
      <c r="D2" s="451"/>
      <c r="E2" s="451"/>
      <c r="F2" s="452"/>
      <c r="G2" s="21"/>
      <c r="H2" s="1"/>
      <c r="I2" s="1"/>
    </row>
    <row r="3" spans="1:11" x14ac:dyDescent="0.25">
      <c r="A3" s="453"/>
      <c r="B3" s="454"/>
      <c r="C3" s="454"/>
      <c r="D3" s="454"/>
      <c r="E3" s="454"/>
      <c r="F3" s="455"/>
    </row>
    <row r="4" spans="1:11" ht="59.25" customHeight="1" thickBot="1" x14ac:dyDescent="0.3">
      <c r="A4" s="456" t="s">
        <v>161</v>
      </c>
      <c r="B4" s="457"/>
      <c r="C4" s="457"/>
      <c r="D4" s="457"/>
      <c r="E4" s="457"/>
      <c r="F4" s="458"/>
    </row>
    <row r="5" spans="1:11" ht="31.5" customHeight="1" x14ac:dyDescent="0.25">
      <c r="A5" s="22" t="s">
        <v>62</v>
      </c>
      <c r="B5" s="23" t="s">
        <v>150</v>
      </c>
      <c r="C5" s="23" t="s">
        <v>176</v>
      </c>
      <c r="D5" s="23" t="s">
        <v>177</v>
      </c>
      <c r="E5" s="23" t="s">
        <v>178</v>
      </c>
      <c r="F5" s="24" t="s">
        <v>179</v>
      </c>
      <c r="H5" s="15"/>
      <c r="I5" s="15"/>
      <c r="J5" s="15"/>
      <c r="K5" s="15"/>
    </row>
    <row r="6" spans="1:11" ht="18" customHeight="1" x14ac:dyDescent="0.25">
      <c r="A6" s="25">
        <v>1</v>
      </c>
      <c r="B6" s="73" t="s">
        <v>158</v>
      </c>
      <c r="C6" s="27">
        <v>100</v>
      </c>
      <c r="D6" s="26">
        <f>'1 AUX ADM'!G108</f>
        <v>240.50028169014087</v>
      </c>
      <c r="E6" s="26">
        <f>C6*D6</f>
        <v>24050.028169014087</v>
      </c>
      <c r="F6" s="28">
        <f>E6*12</f>
        <v>288600.33802816906</v>
      </c>
      <c r="G6" s="423"/>
      <c r="H6" s="424"/>
      <c r="I6" s="424"/>
      <c r="J6" s="424"/>
      <c r="K6" s="424"/>
    </row>
    <row r="7" spans="1:11" ht="18" customHeight="1" x14ac:dyDescent="0.25">
      <c r="A7" s="25">
        <v>2</v>
      </c>
      <c r="B7" s="73" t="s">
        <v>283</v>
      </c>
      <c r="C7" s="27">
        <v>43</v>
      </c>
      <c r="D7" s="26">
        <f>'2 AUX LIMP. INSA. MÁX 12x36 DIU'!G109</f>
        <v>1655.7406763516897</v>
      </c>
      <c r="E7" s="26">
        <f t="shared" ref="E7:E35" si="0">C7*D7</f>
        <v>71196.849083122652</v>
      </c>
      <c r="F7" s="28">
        <f t="shared" ref="F7:F35" si="1">E7*12</f>
        <v>854362.18899747182</v>
      </c>
    </row>
    <row r="8" spans="1:11" s="36" customFormat="1" ht="18" customHeight="1" x14ac:dyDescent="0.25">
      <c r="A8" s="25">
        <v>3</v>
      </c>
      <c r="B8" s="73" t="s">
        <v>307</v>
      </c>
      <c r="C8" s="27">
        <v>26</v>
      </c>
      <c r="D8" s="26">
        <f>'3 AUX LIMP. INSA. MÁX 12x36 NOT'!G109</f>
        <v>1886.6393996242214</v>
      </c>
      <c r="E8" s="26">
        <f t="shared" si="0"/>
        <v>49052.624390229757</v>
      </c>
      <c r="F8" s="28">
        <f t="shared" si="1"/>
        <v>588631.49268275709</v>
      </c>
    </row>
    <row r="9" spans="1:11" s="8" customFormat="1" ht="18" customHeight="1" x14ac:dyDescent="0.25">
      <c r="A9" s="25">
        <v>4</v>
      </c>
      <c r="B9" s="73" t="s">
        <v>284</v>
      </c>
      <c r="C9" s="27">
        <v>314</v>
      </c>
      <c r="D9" s="26">
        <f>'4 AUX LIMP. INSA. MÁX.'!G108</f>
        <v>1738.2465355943664</v>
      </c>
      <c r="E9" s="26">
        <f t="shared" si="0"/>
        <v>545809.41217663104</v>
      </c>
      <c r="F9" s="28">
        <f t="shared" si="1"/>
        <v>6549712.946119573</v>
      </c>
    </row>
    <row r="10" spans="1:11" s="8" customFormat="1" ht="18" customHeight="1" x14ac:dyDescent="0.25">
      <c r="A10" s="25">
        <v>5</v>
      </c>
      <c r="B10" s="73" t="s">
        <v>163</v>
      </c>
      <c r="C10" s="27">
        <v>8</v>
      </c>
      <c r="D10" s="26">
        <f>'5 AUX VETERINÁRIO 12x36 DIURNO'!G109</f>
        <v>912.85059174084506</v>
      </c>
      <c r="E10" s="26">
        <f t="shared" si="0"/>
        <v>7302.8047339267605</v>
      </c>
      <c r="F10" s="28">
        <f t="shared" si="1"/>
        <v>87633.656807121122</v>
      </c>
    </row>
    <row r="11" spans="1:11" s="8" customFormat="1" ht="18" customHeight="1" x14ac:dyDescent="0.25">
      <c r="A11" s="25">
        <v>6</v>
      </c>
      <c r="B11" s="73" t="s">
        <v>162</v>
      </c>
      <c r="C11" s="27">
        <v>108</v>
      </c>
      <c r="D11" s="26">
        <f>'6 AUXILIAR DE COZINHA'!G108</f>
        <v>240.50028169014087</v>
      </c>
      <c r="E11" s="26">
        <f t="shared" si="0"/>
        <v>25974.030422535212</v>
      </c>
      <c r="F11" s="28">
        <f t="shared" si="1"/>
        <v>311688.36507042253</v>
      </c>
    </row>
    <row r="12" spans="1:11" s="8" customFormat="1" ht="18" customHeight="1" x14ac:dyDescent="0.25">
      <c r="A12" s="25">
        <v>7</v>
      </c>
      <c r="B12" s="73" t="s">
        <v>285</v>
      </c>
      <c r="C12" s="27">
        <v>153</v>
      </c>
      <c r="D12" s="26">
        <f>'7 COZINHEIRO DIURNO'!G108</f>
        <v>240.50028169014087</v>
      </c>
      <c r="E12" s="26">
        <f t="shared" si="0"/>
        <v>36796.543098591552</v>
      </c>
      <c r="F12" s="28">
        <f t="shared" si="1"/>
        <v>441558.51718309859</v>
      </c>
    </row>
    <row r="13" spans="1:11" s="36" customFormat="1" ht="18" customHeight="1" x14ac:dyDescent="0.25">
      <c r="A13" s="25">
        <v>8</v>
      </c>
      <c r="B13" s="73" t="s">
        <v>290</v>
      </c>
      <c r="C13" s="27">
        <v>6</v>
      </c>
      <c r="D13" s="26">
        <f>'8 COZINHEIRO 12x36 DIURNO'!G109</f>
        <v>163.97746478873239</v>
      </c>
      <c r="E13" s="26">
        <f>C13*D13</f>
        <v>983.86478873239435</v>
      </c>
      <c r="F13" s="28">
        <f>E13*12</f>
        <v>11806.377464788733</v>
      </c>
    </row>
    <row r="14" spans="1:11" s="8" customFormat="1" ht="18" customHeight="1" x14ac:dyDescent="0.25">
      <c r="A14" s="25">
        <v>9</v>
      </c>
      <c r="B14" s="73" t="s">
        <v>291</v>
      </c>
      <c r="C14" s="27">
        <v>4</v>
      </c>
      <c r="D14" s="26">
        <f>'9 COZINHEIRO 12x36 NOTURNO'!G109</f>
        <v>163.97746478873239</v>
      </c>
      <c r="E14" s="26">
        <f t="shared" si="0"/>
        <v>655.90985915492956</v>
      </c>
      <c r="F14" s="28">
        <f t="shared" si="1"/>
        <v>7870.9183098591548</v>
      </c>
    </row>
    <row r="15" spans="1:11" s="8" customFormat="1" ht="18" customHeight="1" x14ac:dyDescent="0.25">
      <c r="A15" s="25">
        <v>10</v>
      </c>
      <c r="B15" s="73" t="s">
        <v>268</v>
      </c>
      <c r="C15" s="27">
        <v>60</v>
      </c>
      <c r="D15" s="26">
        <f>'10 LACTARISTA'!G108</f>
        <v>240.50028169014087</v>
      </c>
      <c r="E15" s="26">
        <f t="shared" si="0"/>
        <v>14430.016901408451</v>
      </c>
      <c r="F15" s="28">
        <f t="shared" si="1"/>
        <v>173160.20281690141</v>
      </c>
    </row>
    <row r="16" spans="1:11" s="8" customFormat="1" ht="18" customHeight="1" x14ac:dyDescent="0.25">
      <c r="A16" s="25">
        <v>11</v>
      </c>
      <c r="B16" s="73" t="s">
        <v>164</v>
      </c>
      <c r="C16" s="27">
        <v>102</v>
      </c>
      <c r="D16" s="26">
        <f>'11 MONITOR DE TRANSPORTE'!G108</f>
        <v>240.50028169014087</v>
      </c>
      <c r="E16" s="26">
        <f t="shared" si="0"/>
        <v>24531.028732394367</v>
      </c>
      <c r="F16" s="28">
        <f t="shared" si="1"/>
        <v>294372.34478873241</v>
      </c>
    </row>
    <row r="17" spans="1:6" s="8" customFormat="1" ht="18" customHeight="1" x14ac:dyDescent="0.25">
      <c r="A17" s="25">
        <v>12</v>
      </c>
      <c r="B17" s="73" t="s">
        <v>252</v>
      </c>
      <c r="C17" s="27">
        <v>554</v>
      </c>
      <c r="D17" s="26">
        <f>'12 AUX DESENVOLVIMENTO INFANTIL'!G108</f>
        <v>240.50028169014087</v>
      </c>
      <c r="E17" s="26">
        <f t="shared" si="0"/>
        <v>133237.15605633805</v>
      </c>
      <c r="F17" s="28">
        <f t="shared" si="1"/>
        <v>1598845.8726760566</v>
      </c>
    </row>
    <row r="18" spans="1:6" s="8" customFormat="1" ht="18" customHeight="1" x14ac:dyDescent="0.25">
      <c r="A18" s="25">
        <v>13</v>
      </c>
      <c r="B18" s="73" t="s">
        <v>192</v>
      </c>
      <c r="C18" s="27">
        <v>6</v>
      </c>
      <c r="D18" s="26">
        <f>'13 MOT AMBULÂNC 12x36 DIURNO'!G109</f>
        <v>912.85059174084506</v>
      </c>
      <c r="E18" s="26">
        <f t="shared" si="0"/>
        <v>5477.1035504450701</v>
      </c>
      <c r="F18" s="28">
        <f t="shared" si="1"/>
        <v>65725.242605340842</v>
      </c>
    </row>
    <row r="19" spans="1:6" s="8" customFormat="1" ht="18" customHeight="1" x14ac:dyDescent="0.25">
      <c r="A19" s="25">
        <v>14</v>
      </c>
      <c r="B19" s="73" t="s">
        <v>193</v>
      </c>
      <c r="C19" s="27">
        <v>4</v>
      </c>
      <c r="D19" s="26">
        <f>'14 MOT AMBULÂNC 12x36 NOTURNO'!G109</f>
        <v>989.52639205832133</v>
      </c>
      <c r="E19" s="26">
        <f t="shared" si="0"/>
        <v>3958.1055682332853</v>
      </c>
      <c r="F19" s="28">
        <f t="shared" si="1"/>
        <v>47497.266818799428</v>
      </c>
    </row>
    <row r="20" spans="1:6" s="8" customFormat="1" ht="18" customHeight="1" x14ac:dyDescent="0.25">
      <c r="A20" s="25">
        <v>15</v>
      </c>
      <c r="B20" s="73" t="s">
        <v>165</v>
      </c>
      <c r="C20" s="27">
        <v>13</v>
      </c>
      <c r="D20" s="26">
        <f>'15 MOT DE CAMINHÃO'!G108</f>
        <v>240.50028169014087</v>
      </c>
      <c r="E20" s="26">
        <f t="shared" si="0"/>
        <v>3126.5036619718312</v>
      </c>
      <c r="F20" s="28">
        <f t="shared" si="1"/>
        <v>37518.043943661978</v>
      </c>
    </row>
    <row r="21" spans="1:6" s="8" customFormat="1" ht="18" customHeight="1" x14ac:dyDescent="0.25">
      <c r="A21" s="25">
        <v>16</v>
      </c>
      <c r="B21" s="73" t="s">
        <v>167</v>
      </c>
      <c r="C21" s="27">
        <v>153</v>
      </c>
      <c r="D21" s="26">
        <f>'16 MOT DE ÔNIBUS'!G108</f>
        <v>240.50028169014087</v>
      </c>
      <c r="E21" s="26">
        <f t="shared" si="0"/>
        <v>36796.543098591552</v>
      </c>
      <c r="F21" s="28">
        <f t="shared" si="1"/>
        <v>441558.51718309859</v>
      </c>
    </row>
    <row r="22" spans="1:6" s="8" customFormat="1" ht="18" customHeight="1" x14ac:dyDescent="0.25">
      <c r="A22" s="25">
        <v>17</v>
      </c>
      <c r="B22" s="73" t="s">
        <v>166</v>
      </c>
      <c r="C22" s="27">
        <v>69</v>
      </c>
      <c r="D22" s="26">
        <f>'17 MOTORISTA DE CARRO'!G108</f>
        <v>240.50028169014087</v>
      </c>
      <c r="E22" s="26">
        <f t="shared" si="0"/>
        <v>16594.519436619721</v>
      </c>
      <c r="F22" s="28">
        <f t="shared" si="1"/>
        <v>199134.23323943664</v>
      </c>
    </row>
    <row r="23" spans="1:6" s="36" customFormat="1" ht="18" customHeight="1" x14ac:dyDescent="0.25">
      <c r="A23" s="25">
        <v>18</v>
      </c>
      <c r="B23" s="73" t="s">
        <v>253</v>
      </c>
      <c r="C23" s="27">
        <v>20</v>
      </c>
      <c r="D23" s="26">
        <f>'18 MOT CARRO TRANSP. PACIENTE'!G108</f>
        <v>989.37340864225371</v>
      </c>
      <c r="E23" s="26">
        <f t="shared" si="0"/>
        <v>19787.468172845074</v>
      </c>
      <c r="F23" s="28">
        <f t="shared" si="1"/>
        <v>237449.61807414089</v>
      </c>
    </row>
    <row r="24" spans="1:6" s="8" customFormat="1" ht="18" customHeight="1" x14ac:dyDescent="0.25">
      <c r="A24" s="25">
        <v>19</v>
      </c>
      <c r="B24" s="73" t="s">
        <v>197</v>
      </c>
      <c r="C24" s="27">
        <v>4</v>
      </c>
      <c r="D24" s="26">
        <f>'19 MOT DE CARRO 12x36 DIURNO'!G109</f>
        <v>163.97746478873239</v>
      </c>
      <c r="E24" s="26">
        <f t="shared" si="0"/>
        <v>655.90985915492956</v>
      </c>
      <c r="F24" s="28">
        <f t="shared" si="1"/>
        <v>7870.9183098591548</v>
      </c>
    </row>
    <row r="25" spans="1:6" s="8" customFormat="1" ht="18" customHeight="1" x14ac:dyDescent="0.25">
      <c r="A25" s="25">
        <v>20</v>
      </c>
      <c r="B25" s="73" t="s">
        <v>198</v>
      </c>
      <c r="C25" s="27">
        <v>2</v>
      </c>
      <c r="D25" s="26">
        <f>'20 MOT DE CARRO 12x36 NOTURNO'!G109</f>
        <v>163.97746478873239</v>
      </c>
      <c r="E25" s="26">
        <f t="shared" si="0"/>
        <v>327.95492957746478</v>
      </c>
      <c r="F25" s="28">
        <f t="shared" si="1"/>
        <v>3935.4591549295774</v>
      </c>
    </row>
    <row r="26" spans="1:6" s="8" customFormat="1" ht="18" customHeight="1" x14ac:dyDescent="0.25">
      <c r="A26" s="25">
        <v>21</v>
      </c>
      <c r="B26" s="73" t="s">
        <v>273</v>
      </c>
      <c r="C26" s="27">
        <v>21</v>
      </c>
      <c r="D26" s="26">
        <f>'21 OP. DE MOV E ARM. CARGA'!G108</f>
        <v>240.50028169014087</v>
      </c>
      <c r="E26" s="26">
        <f t="shared" si="0"/>
        <v>5050.5059154929586</v>
      </c>
      <c r="F26" s="28">
        <f t="shared" si="1"/>
        <v>60606.070985915503</v>
      </c>
    </row>
    <row r="27" spans="1:6" s="8" customFormat="1" ht="18" customHeight="1" x14ac:dyDescent="0.25">
      <c r="A27" s="25">
        <v>22</v>
      </c>
      <c r="B27" s="74" t="s">
        <v>269</v>
      </c>
      <c r="C27" s="27">
        <v>2</v>
      </c>
      <c r="D27" s="26">
        <f>'22 OP. MAQUINA DE PINTAR'!G108</f>
        <v>1738.2465355943664</v>
      </c>
      <c r="E27" s="26">
        <f t="shared" si="0"/>
        <v>3476.4930711887328</v>
      </c>
      <c r="F27" s="28">
        <f t="shared" si="1"/>
        <v>41717.916854264797</v>
      </c>
    </row>
    <row r="28" spans="1:6" s="8" customFormat="1" ht="18" customHeight="1" x14ac:dyDescent="0.25">
      <c r="A28" s="25">
        <v>23</v>
      </c>
      <c r="B28" s="73" t="s">
        <v>168</v>
      </c>
      <c r="C28" s="27">
        <v>12</v>
      </c>
      <c r="D28" s="26">
        <f>'23 CONTROL ACESSO 12x36 DIURN'!G109</f>
        <v>163.97746478873239</v>
      </c>
      <c r="E28" s="26">
        <f t="shared" si="0"/>
        <v>1967.7295774647887</v>
      </c>
      <c r="F28" s="28">
        <f t="shared" si="1"/>
        <v>23612.754929577466</v>
      </c>
    </row>
    <row r="29" spans="1:6" s="8" customFormat="1" ht="18" customHeight="1" x14ac:dyDescent="0.25">
      <c r="A29" s="25">
        <v>24</v>
      </c>
      <c r="B29" s="73" t="s">
        <v>169</v>
      </c>
      <c r="C29" s="27">
        <v>68</v>
      </c>
      <c r="D29" s="26">
        <f>'24 CONTROL ACESSO DIURNO'!G108</f>
        <v>240.50028169014087</v>
      </c>
      <c r="E29" s="26">
        <f t="shared" si="0"/>
        <v>16354.01915492958</v>
      </c>
      <c r="F29" s="28">
        <f t="shared" si="1"/>
        <v>196248.22985915496</v>
      </c>
    </row>
    <row r="30" spans="1:6" s="8" customFormat="1" ht="18" customHeight="1" x14ac:dyDescent="0.25">
      <c r="A30" s="25">
        <v>25</v>
      </c>
      <c r="B30" s="73" t="s">
        <v>170</v>
      </c>
      <c r="C30" s="27">
        <v>60</v>
      </c>
      <c r="D30" s="26">
        <f>'25 RECEPCIONISTA'!G108</f>
        <v>240.50028169014087</v>
      </c>
      <c r="E30" s="26">
        <f t="shared" si="0"/>
        <v>14430.016901408451</v>
      </c>
      <c r="F30" s="28">
        <f t="shared" si="1"/>
        <v>173160.20281690141</v>
      </c>
    </row>
    <row r="31" spans="1:6" s="8" customFormat="1" ht="18" customHeight="1" x14ac:dyDescent="0.25">
      <c r="A31" s="25">
        <v>26</v>
      </c>
      <c r="B31" s="73" t="s">
        <v>171</v>
      </c>
      <c r="C31" s="27">
        <v>20</v>
      </c>
      <c r="D31" s="26">
        <f>'26 TÉC INFORMÁTICA'!G108</f>
        <v>240.50028169014087</v>
      </c>
      <c r="E31" s="26">
        <f t="shared" si="0"/>
        <v>4810.0056338028171</v>
      </c>
      <c r="F31" s="28">
        <f t="shared" si="1"/>
        <v>57720.067605633805</v>
      </c>
    </row>
    <row r="32" spans="1:6" s="8" customFormat="1" ht="18" customHeight="1" x14ac:dyDescent="0.25">
      <c r="A32" s="25">
        <v>27</v>
      </c>
      <c r="B32" s="73" t="s">
        <v>172</v>
      </c>
      <c r="C32" s="27">
        <v>3</v>
      </c>
      <c r="D32" s="26">
        <f>'27 TRATORISTA'!G108</f>
        <v>614.93684516619726</v>
      </c>
      <c r="E32" s="26">
        <f t="shared" si="0"/>
        <v>1844.8105354985919</v>
      </c>
      <c r="F32" s="28">
        <f t="shared" si="1"/>
        <v>22137.726425983103</v>
      </c>
    </row>
    <row r="33" spans="1:6" s="36" customFormat="1" ht="18" customHeight="1" x14ac:dyDescent="0.25">
      <c r="A33" s="25">
        <v>28</v>
      </c>
      <c r="B33" s="73" t="s">
        <v>286</v>
      </c>
      <c r="C33" s="27">
        <v>400</v>
      </c>
      <c r="D33" s="26">
        <f>'28 AUX EDUC APOIO INCLUSIV '!G108</f>
        <v>240.50028169014087</v>
      </c>
      <c r="E33" s="26">
        <f t="shared" si="0"/>
        <v>96200.112676056349</v>
      </c>
      <c r="F33" s="28">
        <f t="shared" si="1"/>
        <v>1154401.3521126762</v>
      </c>
    </row>
    <row r="34" spans="1:6" s="36" customFormat="1" ht="18" customHeight="1" x14ac:dyDescent="0.25">
      <c r="A34" s="25">
        <v>29</v>
      </c>
      <c r="B34" s="73" t="s">
        <v>254</v>
      </c>
      <c r="C34" s="27">
        <v>7</v>
      </c>
      <c r="D34" s="26">
        <f>'29 BORRACHEIRO'!G108</f>
        <v>240.50028169014087</v>
      </c>
      <c r="E34" s="26">
        <f t="shared" si="0"/>
        <v>1683.5019718309861</v>
      </c>
      <c r="F34" s="28">
        <f t="shared" si="1"/>
        <v>20202.023661971834</v>
      </c>
    </row>
    <row r="35" spans="1:6" s="36" customFormat="1" ht="18" customHeight="1" x14ac:dyDescent="0.25">
      <c r="A35" s="25">
        <v>30</v>
      </c>
      <c r="B35" s="73" t="s">
        <v>255</v>
      </c>
      <c r="C35" s="27">
        <v>7</v>
      </c>
      <c r="D35" s="26">
        <f>'30 LAVADOR DE VEÍCULOS'!G108</f>
        <v>989.37340864225371</v>
      </c>
      <c r="E35" s="26">
        <f t="shared" si="0"/>
        <v>6925.613860495776</v>
      </c>
      <c r="F35" s="28">
        <f t="shared" si="1"/>
        <v>83107.366325949319</v>
      </c>
    </row>
    <row r="36" spans="1:6" ht="25.5" customHeight="1" thickBot="1" x14ac:dyDescent="0.3">
      <c r="A36" s="459" t="s">
        <v>84</v>
      </c>
      <c r="B36" s="460"/>
      <c r="C36" s="12">
        <f>SUM(C6:C35)</f>
        <v>2349</v>
      </c>
      <c r="D36" s="13"/>
      <c r="E36" s="13">
        <f>SUM(E6:E35)</f>
        <v>1173487.1859876874</v>
      </c>
      <c r="F36" s="14">
        <f>SUM(F6:F35)</f>
        <v>14081846.231852248</v>
      </c>
    </row>
    <row r="37" spans="1:6" x14ac:dyDescent="0.25">
      <c r="A37" s="11"/>
      <c r="B37" s="11"/>
      <c r="C37" s="11"/>
      <c r="D37" s="11"/>
      <c r="E37" s="11"/>
      <c r="F37" s="11"/>
    </row>
    <row r="38" spans="1:6" ht="15.75" thickBot="1" x14ac:dyDescent="0.3">
      <c r="A38" s="11"/>
      <c r="B38" s="11"/>
      <c r="C38" s="11"/>
      <c r="D38" s="11"/>
      <c r="E38" s="11"/>
      <c r="F38" s="11"/>
    </row>
    <row r="39" spans="1:6" ht="26.25" customHeight="1" thickBot="1" x14ac:dyDescent="0.3">
      <c r="A39" s="444" t="s">
        <v>151</v>
      </c>
      <c r="B39" s="445"/>
      <c r="C39" s="445"/>
      <c r="D39" s="445"/>
      <c r="E39" s="446"/>
    </row>
    <row r="40" spans="1:6" ht="24.75" customHeight="1" x14ac:dyDescent="0.25">
      <c r="A40" s="447" t="s">
        <v>143</v>
      </c>
      <c r="B40" s="448"/>
      <c r="C40" s="449" t="s">
        <v>147</v>
      </c>
      <c r="D40" s="449"/>
      <c r="E40" s="449"/>
    </row>
    <row r="41" spans="1:6" ht="22.5" customHeight="1" x14ac:dyDescent="0.25">
      <c r="A41" s="464" t="s">
        <v>144</v>
      </c>
      <c r="B41" s="465"/>
      <c r="C41" s="466" t="s">
        <v>148</v>
      </c>
      <c r="D41" s="466"/>
      <c r="E41" s="466"/>
    </row>
    <row r="42" spans="1:6" ht="27" customHeight="1" x14ac:dyDescent="0.25">
      <c r="A42" s="464" t="s">
        <v>145</v>
      </c>
      <c r="B42" s="465"/>
      <c r="C42" s="466" t="s">
        <v>141</v>
      </c>
      <c r="D42" s="466"/>
      <c r="E42" s="466"/>
    </row>
    <row r="43" spans="1:6" ht="23.25" customHeight="1" x14ac:dyDescent="0.25">
      <c r="A43" s="467" t="s">
        <v>146</v>
      </c>
      <c r="B43" s="467"/>
      <c r="C43" s="467"/>
      <c r="D43" s="467"/>
      <c r="E43" s="467"/>
    </row>
    <row r="44" spans="1:6" ht="36" customHeight="1" x14ac:dyDescent="0.25">
      <c r="A44" s="442" t="s">
        <v>142</v>
      </c>
      <c r="B44" s="443"/>
      <c r="C44" s="461"/>
      <c r="D44" s="461"/>
      <c r="E44" s="461"/>
    </row>
    <row r="45" spans="1:6" ht="85.5" customHeight="1" thickBot="1" x14ac:dyDescent="0.3">
      <c r="A45" s="462" t="s">
        <v>149</v>
      </c>
      <c r="B45" s="462"/>
      <c r="C45" s="463"/>
      <c r="D45" s="463"/>
      <c r="E45" s="463"/>
    </row>
  </sheetData>
  <mergeCells count="17">
    <mergeCell ref="A45:B45"/>
    <mergeCell ref="C45:E45"/>
    <mergeCell ref="A41:B41"/>
    <mergeCell ref="C41:E41"/>
    <mergeCell ref="C42:E42"/>
    <mergeCell ref="A42:B42"/>
    <mergeCell ref="A43:E43"/>
    <mergeCell ref="A1:F1"/>
    <mergeCell ref="A44:B44"/>
    <mergeCell ref="A39:E39"/>
    <mergeCell ref="A40:B40"/>
    <mergeCell ref="C40:E40"/>
    <mergeCell ref="A2:F2"/>
    <mergeCell ref="A3:F3"/>
    <mergeCell ref="A4:F4"/>
    <mergeCell ref="A36:B36"/>
    <mergeCell ref="C44:E44"/>
  </mergeCells>
  <hyperlinks>
    <hyperlink ref="B34" location="'29 BORRACHEIRO'!A1" display="Borracheiro"/>
    <hyperlink ref="B6" location="'1 AUX ADM'!A1" display="Auxiliar Administrativo"/>
    <hyperlink ref="B7" location="'2 AUX LIMP. INSA. MÁX 12x36 DIU'!A1" display="Auxiliar de limpeza ins. grau máximo 12x36 diurno"/>
    <hyperlink ref="B9" location="'4 AUX LIMP. INSA. MÁX.'!A1" display="Auxiliar de limpeza ins. grau máximo diurno"/>
    <hyperlink ref="B10" location="'5 AUX VETERINÁRIO 12x36 DIURNO'!A1" display="Auxiliar de veterinário 12x36 diurno"/>
    <hyperlink ref="B11" location="'6 AUXILIAR DE COZINHA'!A1" display="Auxiliar de cozinha"/>
    <hyperlink ref="B12" location="'7 COZINHEIRO DIURNO'!A1" display="Cozinheiro diurno"/>
    <hyperlink ref="B14" location="'9 COZINHEIRO 12x36 NOTURNO'!A1" display="Cozinheiro 12x36 noturno"/>
    <hyperlink ref="B15" location="'10 LACTARISTA'!A1" display="Lactarista"/>
    <hyperlink ref="B16" location="'11 MONITOR DE TRANSPORTE'!A1" display="Monitor de transporte"/>
    <hyperlink ref="B17" location="'12 AUX DESENVOLVIMENTO INFANTIL'!A1" display="Auxiliar de Desenvolvimento Infantil"/>
    <hyperlink ref="B18" location="'13 MOT AMBULÂNC 12x36 DIURNO'!A1" display="Motorista de ambulância 12x36 diurno"/>
    <hyperlink ref="B19" location="'14 MOT AMBULÂNC 12x36 NOTURNO'!A1" display="Motorista de ambulância 12x36 noturno"/>
    <hyperlink ref="B20" location="'15 MOT DE CAMINHÃO'!A1" display="Motorista de caminhão"/>
    <hyperlink ref="B21" location="'16 MOT DE ÔNIBUS'!A1" display="Motorista de ônibus"/>
    <hyperlink ref="B22" location="'17 MOTORISTA DE CARRO'!A1" display="Motorista de carro"/>
    <hyperlink ref="B23" location="'18 MOT CARRO TRANSP. PACIENTE'!A1" display="Motorista de carro para transporte de pacientes"/>
    <hyperlink ref="B24" location="'19 MOT DE CARRO 12x36 DIURNO'!A1" display="Motorista de carro 12x36 diurno"/>
    <hyperlink ref="B25" location="'20 MOT DE CARRO 12x36 NOTURNO'!A1" display="Motorista de carro 12x36 noturno"/>
    <hyperlink ref="B26" location="'21 OP. DE MOV E ARM. CARGA'!A1" display="Operador de movimentação e armazenamento de carga"/>
    <hyperlink ref="B27" location="'22 OP. MAQUINA DE PINTAR'!A1" display="Operador de máquina de pintar"/>
    <hyperlink ref="B28" location="'23 CONTROL ACESSO 12x36 DIURN'!A1" display="Controlador de acesso 12x36 diurno"/>
    <hyperlink ref="B29" location="'24 CONTROL ACESSO DIURNO'!A1" display="Controlador de acesso diurno"/>
    <hyperlink ref="B30" location="'25 RECEPCIONISTA'!A1" display="Recepcionista"/>
    <hyperlink ref="B31" location="'26 TÉC INFORMÁTICA'!A1" display="Técnico de Informática"/>
    <hyperlink ref="B32" location="'27 TRATORISTA'!A1" display="Tratorista"/>
    <hyperlink ref="B33" location="'28 AUX EDUC APOIO INCLUSIV '!A1" display="Auxiliar Técnico de Educação Apoio Inclusivo"/>
    <hyperlink ref="B35" location="'30 LAVADOR DE VEÍCULOS'!A1" display="Lavador de veículos"/>
    <hyperlink ref="B13" location="'8 COZINHEIRO 12x36 DIURNO'!A1" display="Cozinheiro 12x36 diurno"/>
    <hyperlink ref="B8" location="'3 AUX LIMP. INSA. MÁX 12x36 NOT'!A1" display="Auxiliar de limpeza ins. Grau máximo 12x36 noturno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opLeftCell="A43" workbookViewId="0">
      <selection activeCell="J66" sqref="J66"/>
    </sheetView>
  </sheetViews>
  <sheetFormatPr defaultRowHeight="15" x14ac:dyDescent="0.25"/>
  <cols>
    <col min="1" max="1" width="5.85546875" customWidth="1"/>
    <col min="2" max="2" width="44.140625" customWidth="1"/>
    <col min="3" max="3" width="51.85546875" customWidth="1"/>
    <col min="4" max="4" width="12.42578125" customWidth="1"/>
    <col min="5" max="5" width="13.85546875" bestFit="1" customWidth="1"/>
    <col min="6" max="6" width="16.85546875" bestFit="1" customWidth="1"/>
    <col min="7" max="7" width="11.5703125" customWidth="1"/>
    <col min="8" max="8" width="17.140625" customWidth="1"/>
    <col min="9" max="9" width="18.140625" customWidth="1"/>
    <col min="10" max="10" width="14.28515625" customWidth="1"/>
    <col min="11" max="11" width="14.7109375" customWidth="1"/>
    <col min="12" max="12" width="18.140625" customWidth="1"/>
  </cols>
  <sheetData>
    <row r="1" spans="1:13" s="8" customFormat="1" ht="31.5" customHeight="1" x14ac:dyDescent="0.25">
      <c r="A1" s="428"/>
      <c r="B1" s="498" t="s">
        <v>155</v>
      </c>
      <c r="C1" s="498"/>
      <c r="D1" s="498"/>
      <c r="E1" s="498"/>
      <c r="F1" s="498"/>
      <c r="G1" s="498"/>
      <c r="H1" s="39"/>
      <c r="I1" s="39"/>
      <c r="J1" s="39"/>
      <c r="K1" s="39"/>
      <c r="L1" s="39"/>
    </row>
    <row r="2" spans="1:13" s="8" customFormat="1" ht="30.75" customHeight="1" x14ac:dyDescent="0.25">
      <c r="B2" s="497" t="s">
        <v>205</v>
      </c>
      <c r="C2" s="497"/>
      <c r="D2" s="497"/>
      <c r="E2" s="440"/>
      <c r="F2" s="440"/>
      <c r="G2" s="440"/>
    </row>
    <row r="3" spans="1:13" s="8" customFormat="1" ht="15.75" thickBot="1" x14ac:dyDescent="0.3">
      <c r="A3" s="18"/>
      <c r="B3" s="18"/>
      <c r="C3" s="18"/>
      <c r="D3" s="18"/>
      <c r="E3" s="18"/>
      <c r="F3" s="29"/>
      <c r="G3" s="29"/>
      <c r="H3" s="18"/>
      <c r="I3" s="18"/>
      <c r="J3" s="18"/>
      <c r="K3" s="18"/>
      <c r="L3" s="18"/>
    </row>
    <row r="4" spans="1:13" s="8" customFormat="1" ht="29.25" thickBot="1" x14ac:dyDescent="0.3">
      <c r="A4" s="18"/>
      <c r="B4" s="40" t="s">
        <v>206</v>
      </c>
      <c r="C4" s="40" t="s">
        <v>207</v>
      </c>
      <c r="D4" s="41" t="s">
        <v>208</v>
      </c>
      <c r="E4" s="40" t="s">
        <v>209</v>
      </c>
      <c r="F4" s="40" t="s">
        <v>210</v>
      </c>
      <c r="G4" s="41" t="s">
        <v>211</v>
      </c>
      <c r="H4" s="66"/>
      <c r="I4" s="18"/>
      <c r="J4" s="18"/>
      <c r="K4" s="18"/>
      <c r="L4" s="18"/>
    </row>
    <row r="5" spans="1:13" s="8" customFormat="1" ht="21" customHeight="1" thickBot="1" x14ac:dyDescent="0.3">
      <c r="A5" s="30"/>
      <c r="B5" s="51" t="s">
        <v>212</v>
      </c>
      <c r="C5" s="52" t="s">
        <v>297</v>
      </c>
      <c r="D5" s="53">
        <v>1</v>
      </c>
      <c r="E5" s="54">
        <v>0</v>
      </c>
      <c r="F5" s="70">
        <f>E5*D5</f>
        <v>0</v>
      </c>
      <c r="G5" s="70">
        <f>F5/12</f>
        <v>0</v>
      </c>
      <c r="H5" s="68">
        <f>G5</f>
        <v>0</v>
      </c>
      <c r="I5" s="38" t="s">
        <v>299</v>
      </c>
      <c r="J5" s="30"/>
      <c r="K5" s="30"/>
      <c r="L5" s="30"/>
    </row>
    <row r="6" spans="1:13" ht="21" customHeight="1" x14ac:dyDescent="0.25">
      <c r="A6" s="18"/>
      <c r="B6" s="472" t="s">
        <v>214</v>
      </c>
      <c r="C6" s="55" t="s">
        <v>215</v>
      </c>
      <c r="D6" s="53">
        <v>8</v>
      </c>
      <c r="E6" s="54">
        <v>0</v>
      </c>
      <c r="F6" s="70">
        <f t="shared" ref="F6:F69" si="0">E6*D6</f>
        <v>0</v>
      </c>
      <c r="G6" s="70">
        <f>F6/12</f>
        <v>0</v>
      </c>
      <c r="H6" s="478">
        <f>G6+G7</f>
        <v>0</v>
      </c>
      <c r="I6" s="471" t="s">
        <v>299</v>
      </c>
      <c r="J6" s="32"/>
      <c r="K6" s="32"/>
      <c r="L6" s="32"/>
      <c r="M6" s="8"/>
    </row>
    <row r="7" spans="1:13" ht="21" customHeight="1" x14ac:dyDescent="0.25">
      <c r="A7" s="18"/>
      <c r="B7" s="473"/>
      <c r="C7" s="48" t="s">
        <v>216</v>
      </c>
      <c r="D7" s="43">
        <v>8</v>
      </c>
      <c r="E7" s="46">
        <v>0</v>
      </c>
      <c r="F7" s="71">
        <f t="shared" si="0"/>
        <v>0</v>
      </c>
      <c r="G7" s="71">
        <f t="shared" ref="G7:G69" si="1">F7/12</f>
        <v>0</v>
      </c>
      <c r="H7" s="479"/>
      <c r="I7" s="471"/>
      <c r="J7" s="32"/>
      <c r="K7" s="32"/>
      <c r="L7" s="32"/>
      <c r="M7" s="8"/>
    </row>
    <row r="8" spans="1:13" ht="21" customHeight="1" x14ac:dyDescent="0.25">
      <c r="A8" s="33"/>
      <c r="B8" s="473"/>
      <c r="C8" s="49" t="s">
        <v>217</v>
      </c>
      <c r="D8" s="43">
        <v>6</v>
      </c>
      <c r="E8" s="46">
        <v>0</v>
      </c>
      <c r="F8" s="71">
        <f t="shared" si="0"/>
        <v>0</v>
      </c>
      <c r="G8" s="71">
        <f t="shared" si="1"/>
        <v>0</v>
      </c>
      <c r="H8" s="478">
        <f>G8+G9+G10+G11</f>
        <v>0</v>
      </c>
      <c r="I8" s="471" t="s">
        <v>173</v>
      </c>
      <c r="J8" s="32"/>
      <c r="K8" s="32"/>
      <c r="L8" s="32"/>
      <c r="M8" s="8"/>
    </row>
    <row r="9" spans="1:13" ht="21" customHeight="1" x14ac:dyDescent="0.25">
      <c r="A9" s="31"/>
      <c r="B9" s="473"/>
      <c r="C9" s="49" t="s">
        <v>218</v>
      </c>
      <c r="D9" s="43">
        <v>6</v>
      </c>
      <c r="E9" s="46">
        <v>0</v>
      </c>
      <c r="F9" s="71">
        <f t="shared" si="0"/>
        <v>0</v>
      </c>
      <c r="G9" s="71">
        <f t="shared" si="1"/>
        <v>0</v>
      </c>
      <c r="H9" s="479"/>
      <c r="I9" s="471"/>
      <c r="J9" s="32"/>
      <c r="K9" s="32"/>
      <c r="L9" s="32"/>
      <c r="M9" s="8"/>
    </row>
    <row r="10" spans="1:13" ht="21" customHeight="1" x14ac:dyDescent="0.25">
      <c r="A10" s="31"/>
      <c r="B10" s="473"/>
      <c r="C10" s="49" t="s">
        <v>219</v>
      </c>
      <c r="D10" s="43">
        <v>2</v>
      </c>
      <c r="E10" s="46">
        <v>0</v>
      </c>
      <c r="F10" s="71">
        <f t="shared" si="0"/>
        <v>0</v>
      </c>
      <c r="G10" s="71">
        <f t="shared" si="1"/>
        <v>0</v>
      </c>
      <c r="H10" s="479"/>
      <c r="I10" s="471"/>
      <c r="J10" s="32"/>
      <c r="K10" s="32"/>
      <c r="L10" s="32"/>
      <c r="M10" s="8"/>
    </row>
    <row r="11" spans="1:13" ht="21" customHeight="1" thickBot="1" x14ac:dyDescent="0.3">
      <c r="A11" s="31"/>
      <c r="B11" s="474"/>
      <c r="C11" s="50" t="s">
        <v>220</v>
      </c>
      <c r="D11" s="45">
        <v>12</v>
      </c>
      <c r="E11" s="47">
        <v>0</v>
      </c>
      <c r="F11" s="72">
        <f t="shared" si="0"/>
        <v>0</v>
      </c>
      <c r="G11" s="72">
        <f t="shared" si="1"/>
        <v>0</v>
      </c>
      <c r="H11" s="479"/>
      <c r="I11" s="471"/>
      <c r="J11" s="32"/>
      <c r="K11" s="32"/>
      <c r="L11" s="32"/>
      <c r="M11" s="8"/>
    </row>
    <row r="12" spans="1:13" s="36" customFormat="1" ht="21" customHeight="1" x14ac:dyDescent="0.25">
      <c r="A12" s="31"/>
      <c r="B12" s="480" t="s">
        <v>257</v>
      </c>
      <c r="C12" s="67" t="s">
        <v>305</v>
      </c>
      <c r="D12" s="53">
        <v>4</v>
      </c>
      <c r="E12" s="54">
        <v>0</v>
      </c>
      <c r="F12" s="70">
        <f t="shared" si="0"/>
        <v>0</v>
      </c>
      <c r="G12" s="70">
        <f>F12/12</f>
        <v>0</v>
      </c>
      <c r="H12" s="478">
        <f>G12+G13</f>
        <v>0</v>
      </c>
      <c r="I12" s="471" t="s">
        <v>299</v>
      </c>
      <c r="J12" s="32"/>
      <c r="K12" s="32"/>
      <c r="L12" s="32"/>
    </row>
    <row r="13" spans="1:13" s="36" customFormat="1" ht="21" customHeight="1" x14ac:dyDescent="0.25">
      <c r="A13" s="31"/>
      <c r="B13" s="481"/>
      <c r="C13" s="48" t="s">
        <v>242</v>
      </c>
      <c r="D13" s="43">
        <v>6</v>
      </c>
      <c r="E13" s="46">
        <v>0</v>
      </c>
      <c r="F13" s="71">
        <f t="shared" si="0"/>
        <v>0</v>
      </c>
      <c r="G13" s="71">
        <f t="shared" si="1"/>
        <v>0</v>
      </c>
      <c r="H13" s="479"/>
      <c r="I13" s="471"/>
      <c r="J13" s="32"/>
      <c r="K13" s="32"/>
      <c r="L13" s="32"/>
    </row>
    <row r="14" spans="1:13" s="36" customFormat="1" ht="21" customHeight="1" x14ac:dyDescent="0.25">
      <c r="A14" s="31"/>
      <c r="B14" s="481"/>
      <c r="C14" s="48" t="s">
        <v>230</v>
      </c>
      <c r="D14" s="43">
        <v>3</v>
      </c>
      <c r="E14" s="46">
        <v>0</v>
      </c>
      <c r="F14" s="71">
        <f>E14*D14</f>
        <v>0</v>
      </c>
      <c r="G14" s="71">
        <f t="shared" si="1"/>
        <v>0</v>
      </c>
      <c r="H14" s="478">
        <f>G14+G15</f>
        <v>0</v>
      </c>
      <c r="I14" s="471" t="s">
        <v>173</v>
      </c>
      <c r="J14" s="32"/>
      <c r="K14" s="32"/>
      <c r="L14" s="32"/>
    </row>
    <row r="15" spans="1:13" s="36" customFormat="1" ht="21" customHeight="1" thickBot="1" x14ac:dyDescent="0.3">
      <c r="A15" s="31"/>
      <c r="B15" s="482"/>
      <c r="C15" s="61" t="s">
        <v>231</v>
      </c>
      <c r="D15" s="45">
        <v>3</v>
      </c>
      <c r="E15" s="47">
        <v>0</v>
      </c>
      <c r="F15" s="72">
        <f t="shared" si="0"/>
        <v>0</v>
      </c>
      <c r="G15" s="72">
        <f t="shared" si="1"/>
        <v>0</v>
      </c>
      <c r="H15" s="479"/>
      <c r="I15" s="471"/>
      <c r="J15" s="32"/>
      <c r="K15" s="32"/>
      <c r="L15" s="32"/>
    </row>
    <row r="16" spans="1:13" ht="21" customHeight="1" x14ac:dyDescent="0.25">
      <c r="A16" s="34"/>
      <c r="B16" s="486" t="s">
        <v>221</v>
      </c>
      <c r="C16" s="37" t="s">
        <v>215</v>
      </c>
      <c r="D16" s="43">
        <v>8</v>
      </c>
      <c r="E16" s="46">
        <v>0</v>
      </c>
      <c r="F16" s="70">
        <f t="shared" si="0"/>
        <v>0</v>
      </c>
      <c r="G16" s="70">
        <f t="shared" si="1"/>
        <v>0</v>
      </c>
      <c r="H16" s="478">
        <f>G16+G17</f>
        <v>0</v>
      </c>
      <c r="I16" s="471" t="s">
        <v>299</v>
      </c>
      <c r="J16" s="18"/>
      <c r="K16" s="18"/>
      <c r="L16" s="18"/>
      <c r="M16" s="8"/>
    </row>
    <row r="17" spans="1:13" ht="21" customHeight="1" x14ac:dyDescent="0.25">
      <c r="A17" s="34"/>
      <c r="B17" s="487"/>
      <c r="C17" s="38" t="s">
        <v>306</v>
      </c>
      <c r="D17" s="43">
        <v>8</v>
      </c>
      <c r="E17" s="46">
        <v>0</v>
      </c>
      <c r="F17" s="71">
        <f t="shared" si="0"/>
        <v>0</v>
      </c>
      <c r="G17" s="71">
        <f t="shared" si="1"/>
        <v>0</v>
      </c>
      <c r="H17" s="479"/>
      <c r="I17" s="471"/>
      <c r="J17" s="31"/>
      <c r="K17" s="31"/>
      <c r="L17" s="31"/>
      <c r="M17" s="8"/>
    </row>
    <row r="18" spans="1:13" ht="21" customHeight="1" x14ac:dyDescent="0.25">
      <c r="A18" s="30"/>
      <c r="B18" s="487"/>
      <c r="C18" s="37" t="s">
        <v>223</v>
      </c>
      <c r="D18" s="43">
        <v>6</v>
      </c>
      <c r="E18" s="46">
        <v>0</v>
      </c>
      <c r="F18" s="71">
        <f t="shared" si="0"/>
        <v>0</v>
      </c>
      <c r="G18" s="71">
        <f t="shared" si="1"/>
        <v>0</v>
      </c>
      <c r="H18" s="478">
        <f>G18+G19+G20</f>
        <v>0</v>
      </c>
      <c r="I18" s="471" t="s">
        <v>173</v>
      </c>
      <c r="J18" s="30"/>
      <c r="K18" s="30"/>
      <c r="L18" s="30"/>
      <c r="M18" s="8"/>
    </row>
    <row r="19" spans="1:13" ht="21" customHeight="1" x14ac:dyDescent="0.25">
      <c r="A19" s="32"/>
      <c r="B19" s="487"/>
      <c r="C19" s="37" t="s">
        <v>224</v>
      </c>
      <c r="D19" s="43">
        <v>3</v>
      </c>
      <c r="E19" s="46">
        <v>0</v>
      </c>
      <c r="F19" s="71">
        <f t="shared" si="0"/>
        <v>0</v>
      </c>
      <c r="G19" s="71">
        <f t="shared" si="1"/>
        <v>0</v>
      </c>
      <c r="H19" s="478"/>
      <c r="I19" s="471"/>
      <c r="J19" s="32"/>
      <c r="K19" s="32"/>
      <c r="L19" s="32"/>
      <c r="M19" s="8"/>
    </row>
    <row r="20" spans="1:13" ht="21" customHeight="1" thickBot="1" x14ac:dyDescent="0.3">
      <c r="A20" s="18"/>
      <c r="B20" s="488"/>
      <c r="C20" s="38" t="s">
        <v>225</v>
      </c>
      <c r="D20" s="43">
        <v>2</v>
      </c>
      <c r="E20" s="46">
        <v>0</v>
      </c>
      <c r="F20" s="72">
        <f t="shared" si="0"/>
        <v>0</v>
      </c>
      <c r="G20" s="72">
        <f t="shared" si="1"/>
        <v>0</v>
      </c>
      <c r="H20" s="478"/>
      <c r="I20" s="471"/>
      <c r="J20" s="32"/>
      <c r="K20" s="32"/>
      <c r="L20" s="32"/>
      <c r="M20" s="8"/>
    </row>
    <row r="21" spans="1:13" ht="21" customHeight="1" thickBot="1" x14ac:dyDescent="0.3">
      <c r="A21" s="18"/>
      <c r="B21" s="56" t="s">
        <v>298</v>
      </c>
      <c r="C21" s="57" t="s">
        <v>213</v>
      </c>
      <c r="D21" s="58">
        <v>8</v>
      </c>
      <c r="E21" s="59">
        <v>0</v>
      </c>
      <c r="F21" s="70">
        <f>E21*D21</f>
        <v>0</v>
      </c>
      <c r="G21" s="72">
        <f t="shared" si="1"/>
        <v>0</v>
      </c>
      <c r="H21" s="68">
        <f>G21</f>
        <v>0</v>
      </c>
      <c r="I21" s="38" t="s">
        <v>299</v>
      </c>
      <c r="J21" s="32"/>
      <c r="K21" s="32"/>
      <c r="L21" s="32"/>
      <c r="M21" s="8"/>
    </row>
    <row r="22" spans="1:13" ht="21" customHeight="1" x14ac:dyDescent="0.25">
      <c r="A22" s="33"/>
      <c r="B22" s="472" t="s">
        <v>226</v>
      </c>
      <c r="C22" s="52" t="s">
        <v>213</v>
      </c>
      <c r="D22" s="53">
        <v>8</v>
      </c>
      <c r="E22" s="54">
        <v>0</v>
      </c>
      <c r="F22" s="70">
        <f t="shared" si="0"/>
        <v>0</v>
      </c>
      <c r="G22" s="70">
        <f t="shared" si="1"/>
        <v>0</v>
      </c>
      <c r="H22" s="478">
        <f>G22+G23+G24</f>
        <v>0</v>
      </c>
      <c r="I22" s="471" t="s">
        <v>299</v>
      </c>
      <c r="J22" s="32"/>
      <c r="K22" s="32"/>
      <c r="L22" s="32"/>
      <c r="M22" s="8"/>
    </row>
    <row r="23" spans="1:13" s="36" customFormat="1" ht="21" customHeight="1" x14ac:dyDescent="0.25">
      <c r="A23" s="33"/>
      <c r="B23" s="481"/>
      <c r="C23" s="37" t="s">
        <v>297</v>
      </c>
      <c r="D23" s="43">
        <v>1</v>
      </c>
      <c r="E23" s="46">
        <v>0</v>
      </c>
      <c r="F23" s="71">
        <f t="shared" si="0"/>
        <v>0</v>
      </c>
      <c r="G23" s="71">
        <f t="shared" si="1"/>
        <v>0</v>
      </c>
      <c r="H23" s="478"/>
      <c r="I23" s="471"/>
      <c r="J23" s="32"/>
      <c r="K23" s="32"/>
      <c r="L23" s="32"/>
    </row>
    <row r="24" spans="1:13" ht="21" customHeight="1" thickBot="1" x14ac:dyDescent="0.3">
      <c r="A24" s="31"/>
      <c r="B24" s="474"/>
      <c r="C24" s="60" t="s">
        <v>227</v>
      </c>
      <c r="D24" s="45">
        <v>8</v>
      </c>
      <c r="E24" s="47">
        <v>0</v>
      </c>
      <c r="F24" s="72">
        <f t="shared" si="0"/>
        <v>0</v>
      </c>
      <c r="G24" s="72">
        <f t="shared" si="1"/>
        <v>0</v>
      </c>
      <c r="H24" s="479"/>
      <c r="I24" s="471"/>
      <c r="J24" s="32"/>
      <c r="K24" s="32"/>
      <c r="L24" s="32"/>
      <c r="M24" s="8"/>
    </row>
    <row r="25" spans="1:13" ht="21" customHeight="1" thickBot="1" x14ac:dyDescent="0.3">
      <c r="A25" s="35"/>
      <c r="B25" s="56" t="s">
        <v>228</v>
      </c>
      <c r="C25" s="57" t="s">
        <v>213</v>
      </c>
      <c r="D25" s="58">
        <v>8</v>
      </c>
      <c r="E25" s="59">
        <v>0</v>
      </c>
      <c r="F25" s="70">
        <f t="shared" si="0"/>
        <v>0</v>
      </c>
      <c r="G25" s="72">
        <f t="shared" si="1"/>
        <v>0</v>
      </c>
      <c r="H25" s="68">
        <f>G25</f>
        <v>0</v>
      </c>
      <c r="I25" s="38" t="s">
        <v>299</v>
      </c>
      <c r="J25" s="32"/>
      <c r="K25" s="32"/>
      <c r="L25" s="32"/>
      <c r="M25" s="8"/>
    </row>
    <row r="26" spans="1:13" ht="21" customHeight="1" x14ac:dyDescent="0.25">
      <c r="A26" s="30"/>
      <c r="B26" s="493" t="s">
        <v>229</v>
      </c>
      <c r="C26" s="52" t="s">
        <v>213</v>
      </c>
      <c r="D26" s="53">
        <v>8</v>
      </c>
      <c r="E26" s="54">
        <v>0</v>
      </c>
      <c r="F26" s="70">
        <f t="shared" si="0"/>
        <v>0</v>
      </c>
      <c r="G26" s="70">
        <f t="shared" si="1"/>
        <v>0</v>
      </c>
      <c r="H26" s="478">
        <f>G26+G27</f>
        <v>0</v>
      </c>
      <c r="I26" s="471" t="s">
        <v>299</v>
      </c>
      <c r="J26" s="32"/>
      <c r="K26" s="32"/>
      <c r="L26" s="32"/>
      <c r="M26" s="8"/>
    </row>
    <row r="27" spans="1:13" s="36" customFormat="1" ht="21" customHeight="1" x14ac:dyDescent="0.25">
      <c r="A27" s="30"/>
      <c r="B27" s="494"/>
      <c r="C27" s="37" t="s">
        <v>297</v>
      </c>
      <c r="D27" s="43">
        <v>1</v>
      </c>
      <c r="E27" s="46">
        <v>0</v>
      </c>
      <c r="F27" s="71">
        <f t="shared" si="0"/>
        <v>0</v>
      </c>
      <c r="G27" s="71">
        <f t="shared" si="1"/>
        <v>0</v>
      </c>
      <c r="H27" s="478"/>
      <c r="I27" s="471"/>
      <c r="J27" s="32"/>
      <c r="K27" s="32"/>
      <c r="L27" s="32"/>
    </row>
    <row r="28" spans="1:13" ht="21" customHeight="1" x14ac:dyDescent="0.25">
      <c r="A28" s="31"/>
      <c r="B28" s="495"/>
      <c r="C28" s="37" t="s">
        <v>230</v>
      </c>
      <c r="D28" s="43">
        <v>3</v>
      </c>
      <c r="E28" s="46">
        <v>0</v>
      </c>
      <c r="F28" s="71">
        <f t="shared" si="0"/>
        <v>0</v>
      </c>
      <c r="G28" s="71">
        <f t="shared" si="1"/>
        <v>0</v>
      </c>
      <c r="H28" s="478">
        <f>G28+G29</f>
        <v>0</v>
      </c>
      <c r="I28" s="471" t="s">
        <v>173</v>
      </c>
      <c r="J28" s="32"/>
      <c r="K28" s="32"/>
      <c r="L28" s="32"/>
      <c r="M28" s="8"/>
    </row>
    <row r="29" spans="1:13" ht="21" customHeight="1" thickBot="1" x14ac:dyDescent="0.3">
      <c r="A29" s="31"/>
      <c r="B29" s="496"/>
      <c r="C29" s="60" t="s">
        <v>231</v>
      </c>
      <c r="D29" s="45">
        <v>3</v>
      </c>
      <c r="E29" s="47">
        <v>0</v>
      </c>
      <c r="F29" s="72">
        <f t="shared" si="0"/>
        <v>0</v>
      </c>
      <c r="G29" s="72">
        <f t="shared" si="1"/>
        <v>0</v>
      </c>
      <c r="H29" s="479"/>
      <c r="I29" s="471"/>
      <c r="J29" s="32"/>
      <c r="K29" s="32"/>
      <c r="L29" s="32"/>
      <c r="M29" s="8"/>
    </row>
    <row r="30" spans="1:13" ht="21" customHeight="1" thickBot="1" x14ac:dyDescent="0.3">
      <c r="A30" s="31"/>
      <c r="B30" s="56" t="s">
        <v>232</v>
      </c>
      <c r="C30" s="57" t="s">
        <v>213</v>
      </c>
      <c r="D30" s="58">
        <v>8</v>
      </c>
      <c r="E30" s="59">
        <v>0</v>
      </c>
      <c r="F30" s="70">
        <f t="shared" si="0"/>
        <v>0</v>
      </c>
      <c r="G30" s="72">
        <f t="shared" si="1"/>
        <v>0</v>
      </c>
      <c r="H30" s="68">
        <f>G30</f>
        <v>0</v>
      </c>
      <c r="I30" s="38" t="s">
        <v>299</v>
      </c>
      <c r="J30" s="32"/>
      <c r="K30" s="32"/>
      <c r="L30" s="32"/>
      <c r="M30" s="8"/>
    </row>
    <row r="31" spans="1:13" ht="21" customHeight="1" x14ac:dyDescent="0.25">
      <c r="A31" s="34"/>
      <c r="B31" s="472" t="s">
        <v>233</v>
      </c>
      <c r="C31" s="52" t="s">
        <v>213</v>
      </c>
      <c r="D31" s="53">
        <v>8</v>
      </c>
      <c r="E31" s="54">
        <v>0</v>
      </c>
      <c r="F31" s="70">
        <f t="shared" si="0"/>
        <v>0</v>
      </c>
      <c r="G31" s="70">
        <f t="shared" si="1"/>
        <v>0</v>
      </c>
      <c r="H31" s="478">
        <f>G31+G33</f>
        <v>0</v>
      </c>
      <c r="I31" s="471" t="s">
        <v>299</v>
      </c>
      <c r="J31" s="32"/>
      <c r="K31" s="32"/>
      <c r="L31" s="32"/>
      <c r="M31" s="8"/>
    </row>
    <row r="32" spans="1:13" s="36" customFormat="1" ht="21" customHeight="1" x14ac:dyDescent="0.25">
      <c r="A32" s="34"/>
      <c r="B32" s="481"/>
      <c r="C32" s="37" t="s">
        <v>297</v>
      </c>
      <c r="D32" s="43">
        <v>1</v>
      </c>
      <c r="E32" s="46">
        <v>0</v>
      </c>
      <c r="F32" s="71">
        <f t="shared" si="0"/>
        <v>0</v>
      </c>
      <c r="G32" s="71">
        <f t="shared" si="1"/>
        <v>0</v>
      </c>
      <c r="H32" s="478"/>
      <c r="I32" s="471"/>
      <c r="J32" s="32"/>
      <c r="K32" s="32"/>
      <c r="L32" s="32"/>
    </row>
    <row r="33" spans="1:13" ht="21" customHeight="1" thickBot="1" x14ac:dyDescent="0.3">
      <c r="A33" s="34"/>
      <c r="B33" s="474"/>
      <c r="C33" s="60" t="s">
        <v>227</v>
      </c>
      <c r="D33" s="45">
        <v>8</v>
      </c>
      <c r="E33" s="47">
        <v>0</v>
      </c>
      <c r="F33" s="72">
        <f t="shared" si="0"/>
        <v>0</v>
      </c>
      <c r="G33" s="72">
        <f t="shared" si="1"/>
        <v>0</v>
      </c>
      <c r="H33" s="479"/>
      <c r="I33" s="471"/>
      <c r="J33" s="32"/>
      <c r="K33" s="32"/>
      <c r="L33" s="32"/>
      <c r="M33" s="8"/>
    </row>
    <row r="34" spans="1:13" ht="21" customHeight="1" x14ac:dyDescent="0.25">
      <c r="A34" s="8"/>
      <c r="B34" s="472" t="s">
        <v>235</v>
      </c>
      <c r="C34" s="52" t="s">
        <v>213</v>
      </c>
      <c r="D34" s="53">
        <v>8</v>
      </c>
      <c r="E34" s="54">
        <v>0</v>
      </c>
      <c r="F34" s="70">
        <f t="shared" si="0"/>
        <v>0</v>
      </c>
      <c r="G34" s="70">
        <f t="shared" si="1"/>
        <v>0</v>
      </c>
      <c r="H34" s="469">
        <f>G34+G35+G36</f>
        <v>0</v>
      </c>
      <c r="I34" s="468" t="s">
        <v>299</v>
      </c>
      <c r="J34" s="8"/>
      <c r="K34" s="8"/>
      <c r="L34" s="8"/>
      <c r="M34" s="8"/>
    </row>
    <row r="35" spans="1:13" s="36" customFormat="1" ht="21" customHeight="1" x14ac:dyDescent="0.25">
      <c r="B35" s="481"/>
      <c r="C35" s="37" t="s">
        <v>297</v>
      </c>
      <c r="D35" s="43">
        <v>1</v>
      </c>
      <c r="E35" s="46">
        <v>0</v>
      </c>
      <c r="F35" s="71">
        <f t="shared" si="0"/>
        <v>0</v>
      </c>
      <c r="G35" s="71">
        <f t="shared" si="1"/>
        <v>0</v>
      </c>
      <c r="H35" s="469"/>
      <c r="I35" s="468"/>
    </row>
    <row r="36" spans="1:13" ht="21" customHeight="1" thickBot="1" x14ac:dyDescent="0.3">
      <c r="A36" s="8"/>
      <c r="B36" s="474"/>
      <c r="C36" s="60" t="s">
        <v>234</v>
      </c>
      <c r="D36" s="45">
        <v>8</v>
      </c>
      <c r="E36" s="47">
        <v>0</v>
      </c>
      <c r="F36" s="72">
        <f t="shared" si="0"/>
        <v>0</v>
      </c>
      <c r="G36" s="72">
        <f t="shared" si="1"/>
        <v>0</v>
      </c>
      <c r="H36" s="470"/>
      <c r="I36" s="468"/>
      <c r="J36" s="8"/>
      <c r="K36" s="8"/>
      <c r="L36" s="8"/>
      <c r="M36" s="8"/>
    </row>
    <row r="37" spans="1:13" ht="21" customHeight="1" x14ac:dyDescent="0.25">
      <c r="A37" s="8"/>
      <c r="B37" s="489" t="s">
        <v>303</v>
      </c>
      <c r="C37" s="52" t="s">
        <v>215</v>
      </c>
      <c r="D37" s="53">
        <v>8</v>
      </c>
      <c r="E37" s="54">
        <v>0</v>
      </c>
      <c r="F37" s="70">
        <f t="shared" si="0"/>
        <v>0</v>
      </c>
      <c r="G37" s="70">
        <f t="shared" si="1"/>
        <v>0</v>
      </c>
      <c r="H37" s="469">
        <f>G37+G38</f>
        <v>0</v>
      </c>
      <c r="I37" s="468" t="s">
        <v>299</v>
      </c>
      <c r="J37" s="8"/>
      <c r="K37" s="8"/>
      <c r="L37" s="8"/>
      <c r="M37" s="8"/>
    </row>
    <row r="38" spans="1:13" ht="21" customHeight="1" x14ac:dyDescent="0.25">
      <c r="A38" s="8"/>
      <c r="B38" s="490"/>
      <c r="C38" s="37" t="s">
        <v>222</v>
      </c>
      <c r="D38" s="43">
        <v>8</v>
      </c>
      <c r="E38" s="46">
        <v>0</v>
      </c>
      <c r="F38" s="71">
        <f t="shared" si="0"/>
        <v>0</v>
      </c>
      <c r="G38" s="71">
        <f t="shared" si="1"/>
        <v>0</v>
      </c>
      <c r="H38" s="470"/>
      <c r="I38" s="468"/>
      <c r="J38" s="8"/>
      <c r="K38" s="8"/>
      <c r="L38" s="8"/>
      <c r="M38" s="8"/>
    </row>
    <row r="39" spans="1:13" ht="21" customHeight="1" x14ac:dyDescent="0.25">
      <c r="A39" s="8"/>
      <c r="B39" s="490"/>
      <c r="C39" s="38" t="s">
        <v>236</v>
      </c>
      <c r="D39" s="44">
        <v>1</v>
      </c>
      <c r="E39" s="46">
        <v>0</v>
      </c>
      <c r="F39" s="71">
        <f t="shared" si="0"/>
        <v>0</v>
      </c>
      <c r="G39" s="71">
        <f t="shared" si="1"/>
        <v>0</v>
      </c>
      <c r="H39" s="469">
        <f>G39+G40+G41+G42</f>
        <v>0</v>
      </c>
      <c r="I39" s="468" t="s">
        <v>173</v>
      </c>
      <c r="J39" s="8"/>
      <c r="K39" s="8"/>
      <c r="L39" s="8"/>
      <c r="M39" s="8"/>
    </row>
    <row r="40" spans="1:13" ht="21" customHeight="1" x14ac:dyDescent="0.25">
      <c r="A40" s="8"/>
      <c r="B40" s="490"/>
      <c r="C40" s="38" t="s">
        <v>237</v>
      </c>
      <c r="D40" s="44">
        <v>48</v>
      </c>
      <c r="E40" s="46">
        <v>0</v>
      </c>
      <c r="F40" s="71">
        <f t="shared" si="0"/>
        <v>0</v>
      </c>
      <c r="G40" s="71">
        <f t="shared" si="1"/>
        <v>0</v>
      </c>
      <c r="H40" s="470"/>
      <c r="I40" s="468"/>
      <c r="J40" s="8"/>
      <c r="K40" s="8"/>
      <c r="L40" s="8"/>
      <c r="M40" s="8"/>
    </row>
    <row r="41" spans="1:13" ht="21" customHeight="1" x14ac:dyDescent="0.25">
      <c r="A41" s="8"/>
      <c r="B41" s="490"/>
      <c r="C41" s="38" t="s">
        <v>220</v>
      </c>
      <c r="D41" s="44">
        <v>24</v>
      </c>
      <c r="E41" s="46">
        <v>0</v>
      </c>
      <c r="F41" s="71">
        <f t="shared" si="0"/>
        <v>0</v>
      </c>
      <c r="G41" s="71">
        <f t="shared" si="1"/>
        <v>0</v>
      </c>
      <c r="H41" s="470"/>
      <c r="I41" s="468"/>
      <c r="J41" s="8"/>
      <c r="K41" s="8"/>
      <c r="L41" s="8"/>
      <c r="M41" s="8"/>
    </row>
    <row r="42" spans="1:13" ht="21" customHeight="1" thickBot="1" x14ac:dyDescent="0.3">
      <c r="A42" s="8"/>
      <c r="B42" s="491"/>
      <c r="C42" s="42" t="s">
        <v>238</v>
      </c>
      <c r="D42" s="61">
        <v>6</v>
      </c>
      <c r="E42" s="47">
        <v>0</v>
      </c>
      <c r="F42" s="72">
        <f t="shared" si="0"/>
        <v>0</v>
      </c>
      <c r="G42" s="72">
        <f t="shared" si="1"/>
        <v>0</v>
      </c>
      <c r="H42" s="470"/>
      <c r="I42" s="468"/>
      <c r="J42" s="8"/>
      <c r="K42" s="8"/>
      <c r="L42" s="8"/>
      <c r="M42" s="8"/>
    </row>
    <row r="43" spans="1:13" ht="21" customHeight="1" x14ac:dyDescent="0.25">
      <c r="A43" s="8"/>
      <c r="B43" s="472" t="s">
        <v>300</v>
      </c>
      <c r="C43" s="62" t="s">
        <v>260</v>
      </c>
      <c r="D43" s="63">
        <v>8</v>
      </c>
      <c r="E43" s="54">
        <v>0</v>
      </c>
      <c r="F43" s="70">
        <f t="shared" si="0"/>
        <v>0</v>
      </c>
      <c r="G43" s="70">
        <f t="shared" si="1"/>
        <v>0</v>
      </c>
      <c r="H43" s="469">
        <f>G43+G44</f>
        <v>0</v>
      </c>
      <c r="I43" s="468" t="s">
        <v>299</v>
      </c>
      <c r="J43" s="8"/>
      <c r="K43" s="8"/>
      <c r="L43" s="8"/>
      <c r="M43" s="8"/>
    </row>
    <row r="44" spans="1:13" ht="21" customHeight="1" x14ac:dyDescent="0.25">
      <c r="A44" s="8"/>
      <c r="B44" s="473"/>
      <c r="C44" s="38" t="s">
        <v>222</v>
      </c>
      <c r="D44" s="44">
        <v>8</v>
      </c>
      <c r="E44" s="46">
        <v>0</v>
      </c>
      <c r="F44" s="71">
        <f t="shared" si="0"/>
        <v>0</v>
      </c>
      <c r="G44" s="71">
        <f t="shared" si="1"/>
        <v>0</v>
      </c>
      <c r="H44" s="470"/>
      <c r="I44" s="468"/>
      <c r="J44" s="8"/>
      <c r="K44" s="8"/>
      <c r="L44" s="8"/>
      <c r="M44" s="8"/>
    </row>
    <row r="45" spans="1:13" s="36" customFormat="1" ht="21" customHeight="1" x14ac:dyDescent="0.25">
      <c r="B45" s="492"/>
      <c r="C45" s="38" t="s">
        <v>302</v>
      </c>
      <c r="D45" s="44">
        <v>1</v>
      </c>
      <c r="E45" s="46">
        <v>0</v>
      </c>
      <c r="F45" s="71">
        <f t="shared" si="0"/>
        <v>0</v>
      </c>
      <c r="G45" s="71">
        <f t="shared" si="1"/>
        <v>0</v>
      </c>
      <c r="H45" s="469">
        <f>G45+G46+G47+G48+G49</f>
        <v>0</v>
      </c>
      <c r="I45" s="468" t="s">
        <v>173</v>
      </c>
    </row>
    <row r="46" spans="1:13" s="36" customFormat="1" ht="21" customHeight="1" x14ac:dyDescent="0.25">
      <c r="B46" s="492"/>
      <c r="C46" s="38" t="s">
        <v>267</v>
      </c>
      <c r="D46" s="44">
        <v>2</v>
      </c>
      <c r="E46" s="46">
        <v>0</v>
      </c>
      <c r="F46" s="71">
        <f t="shared" si="0"/>
        <v>0</v>
      </c>
      <c r="G46" s="71">
        <f t="shared" si="1"/>
        <v>0</v>
      </c>
      <c r="H46" s="469"/>
      <c r="I46" s="468"/>
    </row>
    <row r="47" spans="1:13" s="36" customFormat="1" ht="21" customHeight="1" x14ac:dyDescent="0.25">
      <c r="B47" s="492"/>
      <c r="C47" s="38" t="s">
        <v>301</v>
      </c>
      <c r="D47" s="44">
        <v>6</v>
      </c>
      <c r="E47" s="46">
        <v>0</v>
      </c>
      <c r="F47" s="71">
        <f t="shared" si="0"/>
        <v>0</v>
      </c>
      <c r="G47" s="71">
        <f t="shared" si="1"/>
        <v>0</v>
      </c>
      <c r="H47" s="469"/>
      <c r="I47" s="468"/>
    </row>
    <row r="48" spans="1:13" s="36" customFormat="1" ht="21" customHeight="1" x14ac:dyDescent="0.25">
      <c r="B48" s="492"/>
      <c r="C48" s="38" t="s">
        <v>261</v>
      </c>
      <c r="D48" s="44">
        <v>2</v>
      </c>
      <c r="E48" s="46">
        <v>0</v>
      </c>
      <c r="F48" s="71">
        <f t="shared" si="0"/>
        <v>0</v>
      </c>
      <c r="G48" s="71">
        <f t="shared" si="1"/>
        <v>0</v>
      </c>
      <c r="H48" s="469"/>
      <c r="I48" s="468"/>
    </row>
    <row r="49" spans="1:13" ht="21" customHeight="1" thickBot="1" x14ac:dyDescent="0.3">
      <c r="A49" s="8"/>
      <c r="B49" s="474"/>
      <c r="C49" s="42" t="s">
        <v>262</v>
      </c>
      <c r="D49" s="61">
        <v>24</v>
      </c>
      <c r="E49" s="47">
        <v>0</v>
      </c>
      <c r="F49" s="72">
        <f t="shared" si="0"/>
        <v>0</v>
      </c>
      <c r="G49" s="72">
        <f t="shared" si="1"/>
        <v>0</v>
      </c>
      <c r="H49" s="469"/>
      <c r="I49" s="468"/>
      <c r="J49" s="8"/>
      <c r="K49" s="8"/>
      <c r="L49" s="8"/>
      <c r="M49" s="8"/>
    </row>
    <row r="50" spans="1:13" ht="21" customHeight="1" x14ac:dyDescent="0.25">
      <c r="B50" s="472" t="s">
        <v>240</v>
      </c>
      <c r="C50" s="62" t="s">
        <v>213</v>
      </c>
      <c r="D50" s="63">
        <v>8</v>
      </c>
      <c r="E50" s="54">
        <v>0</v>
      </c>
      <c r="F50" s="70">
        <f t="shared" si="0"/>
        <v>0</v>
      </c>
      <c r="G50" s="70">
        <f t="shared" si="1"/>
        <v>0</v>
      </c>
      <c r="H50" s="469">
        <f>G50+G51+G52</f>
        <v>0</v>
      </c>
      <c r="I50" s="468" t="s">
        <v>299</v>
      </c>
    </row>
    <row r="51" spans="1:13" s="36" customFormat="1" ht="21" customHeight="1" x14ac:dyDescent="0.25">
      <c r="B51" s="481"/>
      <c r="C51" s="38" t="s">
        <v>297</v>
      </c>
      <c r="D51" s="44">
        <v>1</v>
      </c>
      <c r="E51" s="46">
        <v>0</v>
      </c>
      <c r="F51" s="71">
        <f t="shared" si="0"/>
        <v>0</v>
      </c>
      <c r="G51" s="71">
        <f t="shared" si="1"/>
        <v>0</v>
      </c>
      <c r="H51" s="469"/>
      <c r="I51" s="468"/>
    </row>
    <row r="52" spans="1:13" ht="21" customHeight="1" thickBot="1" x14ac:dyDescent="0.3">
      <c r="B52" s="474"/>
      <c r="C52" s="42" t="s">
        <v>234</v>
      </c>
      <c r="D52" s="61">
        <v>8</v>
      </c>
      <c r="E52" s="47">
        <v>0</v>
      </c>
      <c r="F52" s="72">
        <f t="shared" si="0"/>
        <v>0</v>
      </c>
      <c r="G52" s="72">
        <f t="shared" si="1"/>
        <v>0</v>
      </c>
      <c r="H52" s="470"/>
      <c r="I52" s="468"/>
    </row>
    <row r="53" spans="1:13" ht="21" customHeight="1" thickBot="1" x14ac:dyDescent="0.3">
      <c r="B53" s="56" t="s">
        <v>241</v>
      </c>
      <c r="C53" s="64" t="s">
        <v>297</v>
      </c>
      <c r="D53" s="65">
        <v>1</v>
      </c>
      <c r="E53" s="59">
        <v>0</v>
      </c>
      <c r="F53" s="70">
        <f t="shared" si="0"/>
        <v>0</v>
      </c>
      <c r="G53" s="72">
        <f t="shared" si="1"/>
        <v>0</v>
      </c>
      <c r="H53" s="69">
        <f>G53</f>
        <v>0</v>
      </c>
      <c r="I53" s="427" t="s">
        <v>299</v>
      </c>
    </row>
    <row r="54" spans="1:13" ht="21" customHeight="1" x14ac:dyDescent="0.25">
      <c r="B54" s="483" t="s">
        <v>243</v>
      </c>
      <c r="C54" s="62" t="s">
        <v>215</v>
      </c>
      <c r="D54" s="63">
        <v>8</v>
      </c>
      <c r="E54" s="54">
        <v>0</v>
      </c>
      <c r="F54" s="70">
        <f t="shared" si="0"/>
        <v>0</v>
      </c>
      <c r="G54" s="70">
        <f t="shared" si="1"/>
        <v>0</v>
      </c>
      <c r="H54" s="469">
        <f>G54+G55</f>
        <v>0</v>
      </c>
      <c r="I54" s="468" t="s">
        <v>299</v>
      </c>
    </row>
    <row r="55" spans="1:13" ht="21" customHeight="1" x14ac:dyDescent="0.25">
      <c r="B55" s="484"/>
      <c r="C55" s="38" t="s">
        <v>239</v>
      </c>
      <c r="D55" s="44">
        <v>8</v>
      </c>
      <c r="E55" s="46">
        <v>0</v>
      </c>
      <c r="F55" s="71">
        <f t="shared" si="0"/>
        <v>0</v>
      </c>
      <c r="G55" s="71">
        <f t="shared" si="1"/>
        <v>0</v>
      </c>
      <c r="H55" s="470"/>
      <c r="I55" s="468"/>
    </row>
    <row r="56" spans="1:13" ht="21" customHeight="1" thickBot="1" x14ac:dyDescent="0.3">
      <c r="B56" s="485"/>
      <c r="C56" s="42" t="s">
        <v>220</v>
      </c>
      <c r="D56" s="45">
        <v>4</v>
      </c>
      <c r="E56" s="47">
        <v>0</v>
      </c>
      <c r="F56" s="72">
        <f t="shared" si="0"/>
        <v>0</v>
      </c>
      <c r="G56" s="72">
        <f t="shared" si="1"/>
        <v>0</v>
      </c>
      <c r="H56" s="69">
        <f>G56</f>
        <v>0</v>
      </c>
      <c r="I56" s="427" t="s">
        <v>173</v>
      </c>
    </row>
    <row r="57" spans="1:13" s="36" customFormat="1" ht="21" customHeight="1" x14ac:dyDescent="0.25">
      <c r="B57" s="475" t="s">
        <v>265</v>
      </c>
      <c r="C57" s="63" t="s">
        <v>215</v>
      </c>
      <c r="D57" s="53">
        <v>8</v>
      </c>
      <c r="E57" s="54">
        <v>0</v>
      </c>
      <c r="F57" s="70">
        <f t="shared" si="0"/>
        <v>0</v>
      </c>
      <c r="G57" s="70">
        <f t="shared" si="1"/>
        <v>0</v>
      </c>
      <c r="H57" s="69">
        <f>G57</f>
        <v>0</v>
      </c>
      <c r="I57" s="427" t="s">
        <v>299</v>
      </c>
    </row>
    <row r="58" spans="1:13" s="36" customFormat="1" ht="21" customHeight="1" x14ac:dyDescent="0.25">
      <c r="B58" s="476"/>
      <c r="C58" s="44" t="s">
        <v>219</v>
      </c>
      <c r="D58" s="43">
        <v>4</v>
      </c>
      <c r="E58" s="46">
        <v>0</v>
      </c>
      <c r="F58" s="71">
        <f t="shared" si="0"/>
        <v>0</v>
      </c>
      <c r="G58" s="71">
        <f t="shared" si="1"/>
        <v>0</v>
      </c>
      <c r="H58" s="469">
        <f>G58+G59</f>
        <v>0</v>
      </c>
      <c r="I58" s="468" t="s">
        <v>173</v>
      </c>
    </row>
    <row r="59" spans="1:13" ht="21" customHeight="1" thickBot="1" x14ac:dyDescent="0.3">
      <c r="B59" s="477"/>
      <c r="C59" s="61" t="s">
        <v>266</v>
      </c>
      <c r="D59" s="61">
        <v>8</v>
      </c>
      <c r="E59" s="47">
        <v>0</v>
      </c>
      <c r="F59" s="72">
        <f t="shared" si="0"/>
        <v>0</v>
      </c>
      <c r="G59" s="72">
        <f t="shared" si="1"/>
        <v>0</v>
      </c>
      <c r="H59" s="469"/>
      <c r="I59" s="468"/>
    </row>
    <row r="60" spans="1:13" ht="21" customHeight="1" thickBot="1" x14ac:dyDescent="0.3">
      <c r="B60" s="56" t="s">
        <v>244</v>
      </c>
      <c r="C60" s="64" t="s">
        <v>213</v>
      </c>
      <c r="D60" s="65">
        <v>8</v>
      </c>
      <c r="E60" s="59">
        <v>0</v>
      </c>
      <c r="F60" s="70">
        <f t="shared" si="0"/>
        <v>0</v>
      </c>
      <c r="G60" s="72">
        <f t="shared" si="1"/>
        <v>0</v>
      </c>
      <c r="H60" s="69">
        <f>G60</f>
        <v>0</v>
      </c>
      <c r="I60" s="427" t="s">
        <v>299</v>
      </c>
    </row>
    <row r="61" spans="1:13" ht="21" customHeight="1" x14ac:dyDescent="0.25">
      <c r="B61" s="472" t="s">
        <v>245</v>
      </c>
      <c r="C61" s="62" t="s">
        <v>215</v>
      </c>
      <c r="D61" s="63">
        <v>8</v>
      </c>
      <c r="E61" s="54">
        <v>0</v>
      </c>
      <c r="F61" s="70">
        <f t="shared" si="0"/>
        <v>0</v>
      </c>
      <c r="G61" s="70">
        <f t="shared" si="1"/>
        <v>0</v>
      </c>
      <c r="H61" s="469">
        <f>G61+G62</f>
        <v>0</v>
      </c>
      <c r="I61" s="468" t="s">
        <v>299</v>
      </c>
    </row>
    <row r="62" spans="1:13" ht="21" customHeight="1" x14ac:dyDescent="0.25">
      <c r="B62" s="473"/>
      <c r="C62" s="38" t="s">
        <v>246</v>
      </c>
      <c r="D62" s="44">
        <v>8</v>
      </c>
      <c r="E62" s="46">
        <v>0</v>
      </c>
      <c r="F62" s="71">
        <f t="shared" si="0"/>
        <v>0</v>
      </c>
      <c r="G62" s="71">
        <f t="shared" si="1"/>
        <v>0</v>
      </c>
      <c r="H62" s="470"/>
      <c r="I62" s="468"/>
    </row>
    <row r="63" spans="1:13" ht="21" customHeight="1" x14ac:dyDescent="0.25">
      <c r="B63" s="473"/>
      <c r="C63" s="38" t="s">
        <v>247</v>
      </c>
      <c r="D63" s="44">
        <v>48</v>
      </c>
      <c r="E63" s="46">
        <v>0</v>
      </c>
      <c r="F63" s="71">
        <f t="shared" si="0"/>
        <v>0</v>
      </c>
      <c r="G63" s="71">
        <f t="shared" si="1"/>
        <v>0</v>
      </c>
      <c r="H63" s="469">
        <f>G63+G64+G65</f>
        <v>0</v>
      </c>
      <c r="I63" s="468" t="s">
        <v>173</v>
      </c>
    </row>
    <row r="64" spans="1:13" ht="21" customHeight="1" x14ac:dyDescent="0.25">
      <c r="B64" s="473"/>
      <c r="C64" s="38" t="s">
        <v>248</v>
      </c>
      <c r="D64" s="44">
        <v>10</v>
      </c>
      <c r="E64" s="46">
        <v>0</v>
      </c>
      <c r="F64" s="71">
        <f t="shared" si="0"/>
        <v>0</v>
      </c>
      <c r="G64" s="71">
        <f t="shared" si="1"/>
        <v>0</v>
      </c>
      <c r="H64" s="470"/>
      <c r="I64" s="468"/>
    </row>
    <row r="65" spans="2:9" ht="21" customHeight="1" thickBot="1" x14ac:dyDescent="0.3">
      <c r="B65" s="474"/>
      <c r="C65" s="42" t="s">
        <v>219</v>
      </c>
      <c r="D65" s="61">
        <v>4</v>
      </c>
      <c r="E65" s="47">
        <v>0</v>
      </c>
      <c r="F65" s="72">
        <f t="shared" si="0"/>
        <v>0</v>
      </c>
      <c r="G65" s="72">
        <f t="shared" si="1"/>
        <v>0</v>
      </c>
      <c r="H65" s="470"/>
      <c r="I65" s="468"/>
    </row>
    <row r="66" spans="2:9" ht="21" customHeight="1" x14ac:dyDescent="0.25">
      <c r="B66" s="472" t="s">
        <v>249</v>
      </c>
      <c r="C66" s="62" t="s">
        <v>215</v>
      </c>
      <c r="D66" s="63">
        <v>8</v>
      </c>
      <c r="E66" s="54">
        <v>0</v>
      </c>
      <c r="F66" s="70">
        <f t="shared" si="0"/>
        <v>0</v>
      </c>
      <c r="G66" s="70">
        <f t="shared" si="1"/>
        <v>0</v>
      </c>
      <c r="H66" s="469">
        <f>G66+G67</f>
        <v>0</v>
      </c>
      <c r="I66" s="468" t="s">
        <v>299</v>
      </c>
    </row>
    <row r="67" spans="2:9" ht="21" customHeight="1" x14ac:dyDescent="0.25">
      <c r="B67" s="473"/>
      <c r="C67" s="38" t="s">
        <v>246</v>
      </c>
      <c r="D67" s="44">
        <v>8</v>
      </c>
      <c r="E67" s="46">
        <v>0</v>
      </c>
      <c r="F67" s="71">
        <f t="shared" si="0"/>
        <v>0</v>
      </c>
      <c r="G67" s="71">
        <f t="shared" si="1"/>
        <v>0</v>
      </c>
      <c r="H67" s="470"/>
      <c r="I67" s="468"/>
    </row>
    <row r="68" spans="2:9" ht="21" customHeight="1" x14ac:dyDescent="0.25">
      <c r="B68" s="473"/>
      <c r="C68" s="38" t="s">
        <v>250</v>
      </c>
      <c r="D68" s="43">
        <v>48</v>
      </c>
      <c r="E68" s="46">
        <v>0</v>
      </c>
      <c r="F68" s="71">
        <f t="shared" si="0"/>
        <v>0</v>
      </c>
      <c r="G68" s="71">
        <f t="shared" si="1"/>
        <v>0</v>
      </c>
      <c r="H68" s="469">
        <f>G68+G69</f>
        <v>0</v>
      </c>
      <c r="I68" s="468" t="s">
        <v>173</v>
      </c>
    </row>
    <row r="69" spans="2:9" ht="21" customHeight="1" thickBot="1" x14ac:dyDescent="0.3">
      <c r="B69" s="474"/>
      <c r="C69" s="60" t="s">
        <v>251</v>
      </c>
      <c r="D69" s="45">
        <v>6</v>
      </c>
      <c r="E69" s="47">
        <v>0</v>
      </c>
      <c r="F69" s="72">
        <f t="shared" si="0"/>
        <v>0</v>
      </c>
      <c r="G69" s="72">
        <f t="shared" si="1"/>
        <v>0</v>
      </c>
      <c r="H69" s="470"/>
      <c r="I69" s="468"/>
    </row>
  </sheetData>
  <mergeCells count="60">
    <mergeCell ref="B1:G1"/>
    <mergeCell ref="H6:H7"/>
    <mergeCell ref="H8:H11"/>
    <mergeCell ref="H16:H17"/>
    <mergeCell ref="B37:B42"/>
    <mergeCell ref="B43:B49"/>
    <mergeCell ref="B50:B52"/>
    <mergeCell ref="B26:B29"/>
    <mergeCell ref="B2:D2"/>
    <mergeCell ref="B6:B11"/>
    <mergeCell ref="B16:B20"/>
    <mergeCell ref="B22:B24"/>
    <mergeCell ref="B31:B33"/>
    <mergeCell ref="B34:B36"/>
    <mergeCell ref="H58:H59"/>
    <mergeCell ref="B61:B65"/>
    <mergeCell ref="B57:B59"/>
    <mergeCell ref="H18:H20"/>
    <mergeCell ref="H12:H13"/>
    <mergeCell ref="H14:H15"/>
    <mergeCell ref="B12:B15"/>
    <mergeCell ref="H43:H44"/>
    <mergeCell ref="H39:H42"/>
    <mergeCell ref="H22:H24"/>
    <mergeCell ref="H28:H29"/>
    <mergeCell ref="H31:H33"/>
    <mergeCell ref="H34:H36"/>
    <mergeCell ref="H37:H38"/>
    <mergeCell ref="H26:H27"/>
    <mergeCell ref="B54:B56"/>
    <mergeCell ref="B66:B69"/>
    <mergeCell ref="H61:H62"/>
    <mergeCell ref="H63:H65"/>
    <mergeCell ref="H66:H67"/>
    <mergeCell ref="H68:H69"/>
    <mergeCell ref="I6:I7"/>
    <mergeCell ref="I8:I11"/>
    <mergeCell ref="I12:I13"/>
    <mergeCell ref="I14:I15"/>
    <mergeCell ref="I16:I17"/>
    <mergeCell ref="I34:I36"/>
    <mergeCell ref="I37:I38"/>
    <mergeCell ref="I39:I42"/>
    <mergeCell ref="I43:I44"/>
    <mergeCell ref="I18:I20"/>
    <mergeCell ref="I22:I24"/>
    <mergeCell ref="I26:I27"/>
    <mergeCell ref="I28:I29"/>
    <mergeCell ref="I31:I33"/>
    <mergeCell ref="I50:I52"/>
    <mergeCell ref="I54:I55"/>
    <mergeCell ref="H45:H49"/>
    <mergeCell ref="I45:I49"/>
    <mergeCell ref="H50:H52"/>
    <mergeCell ref="H54:H55"/>
    <mergeCell ref="I58:I59"/>
    <mergeCell ref="I61:I62"/>
    <mergeCell ref="I63:I65"/>
    <mergeCell ref="I66:I67"/>
    <mergeCell ref="I68:I6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111"/>
  <sheetViews>
    <sheetView zoomScale="60" zoomScaleNormal="60" workbookViewId="0">
      <selection activeCell="J2" sqref="J2"/>
    </sheetView>
  </sheetViews>
  <sheetFormatPr defaultRowHeight="15" x14ac:dyDescent="0.25"/>
  <cols>
    <col min="1" max="1" width="3.28515625" style="3" customWidth="1"/>
    <col min="2" max="2" width="8.7109375" style="3" customWidth="1"/>
    <col min="3" max="3" width="63.7109375" style="3" customWidth="1"/>
    <col min="4" max="4" width="30.28515625" style="3" customWidth="1"/>
    <col min="5" max="5" width="39.7109375" style="3" customWidth="1"/>
    <col min="6" max="7" width="33" style="3" customWidth="1"/>
    <col min="8" max="8" width="2.28515625" style="3" customWidth="1"/>
    <col min="9" max="9" width="60.7109375" style="3" customWidth="1"/>
    <col min="10" max="11" width="55.7109375" style="3" customWidth="1"/>
    <col min="12" max="12" width="20.140625" style="3" customWidth="1"/>
    <col min="13" max="13" width="21.42578125" style="3" customWidth="1"/>
    <col min="14" max="14" width="13.85546875" style="3" customWidth="1"/>
    <col min="15" max="15" width="21.5703125" style="3" customWidth="1"/>
    <col min="16" max="16" width="14.28515625" style="3" customWidth="1"/>
    <col min="17" max="17" width="23.7109375" style="3" customWidth="1"/>
    <col min="18" max="18" width="16" style="3" customWidth="1"/>
    <col min="19" max="19" width="14.7109375" style="3" customWidth="1"/>
    <col min="20" max="20" width="21.5703125" style="3" customWidth="1"/>
    <col min="21" max="16384" width="9.140625" style="3"/>
  </cols>
  <sheetData>
    <row r="1" spans="2:24" ht="24.95" customHeight="1" thickBot="1" x14ac:dyDescent="0.4">
      <c r="B1" s="610" t="s">
        <v>39</v>
      </c>
      <c r="C1" s="611"/>
      <c r="D1" s="611"/>
      <c r="E1" s="611"/>
      <c r="F1" s="611"/>
      <c r="G1" s="612"/>
      <c r="H1" s="110"/>
      <c r="I1" s="502" t="s">
        <v>54</v>
      </c>
      <c r="J1" s="503"/>
      <c r="K1" s="503"/>
      <c r="L1" s="105"/>
      <c r="M1" s="105"/>
      <c r="N1" s="105"/>
      <c r="O1" s="105"/>
      <c r="P1" s="105"/>
      <c r="Q1" s="105"/>
      <c r="R1" s="105"/>
      <c r="S1" s="105"/>
      <c r="T1" s="105"/>
      <c r="U1" s="76"/>
      <c r="V1" s="76"/>
      <c r="W1" s="76"/>
      <c r="X1" s="75"/>
    </row>
    <row r="2" spans="2:24" ht="24.95" customHeight="1" x14ac:dyDescent="0.35">
      <c r="B2" s="613" t="s">
        <v>0</v>
      </c>
      <c r="C2" s="614"/>
      <c r="D2" s="614"/>
      <c r="E2" s="615"/>
      <c r="F2" s="616"/>
      <c r="G2" s="617"/>
      <c r="H2" s="111"/>
      <c r="I2" s="291" t="s">
        <v>58</v>
      </c>
      <c r="J2" s="425" t="s">
        <v>293</v>
      </c>
      <c r="K2" s="273"/>
      <c r="L2" s="94"/>
      <c r="M2" s="78"/>
      <c r="N2" s="78"/>
      <c r="O2" s="78"/>
      <c r="P2" s="78"/>
      <c r="Q2" s="78"/>
      <c r="R2" s="78"/>
      <c r="S2" s="78"/>
      <c r="T2" s="78"/>
      <c r="U2" s="76"/>
      <c r="V2" s="76"/>
      <c r="W2" s="76"/>
      <c r="X2" s="75"/>
    </row>
    <row r="3" spans="2:24" ht="24.95" customHeight="1" x14ac:dyDescent="0.35">
      <c r="B3" s="596" t="s">
        <v>1</v>
      </c>
      <c r="C3" s="597"/>
      <c r="D3" s="597"/>
      <c r="E3" s="595"/>
      <c r="F3" s="547"/>
      <c r="G3" s="548"/>
      <c r="H3" s="115"/>
      <c r="I3" s="292"/>
      <c r="J3" s="217"/>
      <c r="K3" s="262"/>
      <c r="L3" s="78"/>
      <c r="M3" s="78"/>
      <c r="N3" s="78"/>
      <c r="O3" s="78"/>
      <c r="P3" s="78"/>
      <c r="Q3" s="78"/>
      <c r="R3" s="78"/>
      <c r="S3" s="78"/>
      <c r="T3" s="78"/>
      <c r="U3" s="76"/>
      <c r="V3" s="76"/>
      <c r="W3" s="76"/>
      <c r="X3" s="75"/>
    </row>
    <row r="4" spans="2:24" ht="24.95" customHeight="1" x14ac:dyDescent="0.35">
      <c r="B4" s="596" t="s">
        <v>2</v>
      </c>
      <c r="C4" s="597"/>
      <c r="D4" s="597"/>
      <c r="E4" s="595"/>
      <c r="F4" s="547"/>
      <c r="G4" s="548"/>
      <c r="H4" s="115"/>
      <c r="I4" s="292"/>
      <c r="J4" s="217"/>
      <c r="K4" s="262"/>
      <c r="L4" s="78"/>
      <c r="M4" s="78"/>
      <c r="N4" s="78"/>
      <c r="O4" s="78"/>
      <c r="P4" s="78"/>
      <c r="Q4" s="78"/>
      <c r="R4" s="78"/>
      <c r="S4" s="78"/>
      <c r="T4" s="78"/>
      <c r="U4" s="76"/>
      <c r="V4" s="76"/>
      <c r="W4" s="76"/>
      <c r="X4" s="75"/>
    </row>
    <row r="5" spans="2:24" ht="24.95" customHeight="1" x14ac:dyDescent="0.35">
      <c r="B5" s="598" t="s">
        <v>55</v>
      </c>
      <c r="C5" s="599"/>
      <c r="D5" s="600"/>
      <c r="E5" s="601"/>
      <c r="F5" s="602"/>
      <c r="G5" s="603"/>
      <c r="H5" s="115"/>
      <c r="I5" s="292"/>
      <c r="J5" s="217"/>
      <c r="K5" s="262"/>
      <c r="L5" s="78"/>
      <c r="M5" s="78"/>
      <c r="N5" s="78"/>
      <c r="O5" s="78"/>
      <c r="P5" s="78"/>
      <c r="Q5" s="78"/>
      <c r="R5" s="78"/>
      <c r="S5" s="78"/>
      <c r="T5" s="78"/>
      <c r="U5" s="76"/>
      <c r="V5" s="76"/>
      <c r="W5" s="76"/>
      <c r="X5" s="75"/>
    </row>
    <row r="6" spans="2:24" ht="24.95" customHeight="1" x14ac:dyDescent="0.35">
      <c r="B6" s="596" t="s">
        <v>3</v>
      </c>
      <c r="C6" s="597"/>
      <c r="D6" s="597"/>
      <c r="E6" s="595" t="s">
        <v>56</v>
      </c>
      <c r="F6" s="547"/>
      <c r="G6" s="548"/>
      <c r="H6" s="115"/>
      <c r="I6" s="292"/>
      <c r="J6" s="217"/>
      <c r="K6" s="262"/>
      <c r="L6" s="78"/>
      <c r="M6" s="78"/>
      <c r="N6" s="78"/>
      <c r="O6" s="78"/>
      <c r="P6" s="78"/>
      <c r="Q6" s="78"/>
      <c r="R6" s="78"/>
      <c r="S6" s="78"/>
      <c r="T6" s="78"/>
      <c r="U6" s="76"/>
      <c r="V6" s="76"/>
      <c r="W6" s="76"/>
      <c r="X6" s="75"/>
    </row>
    <row r="7" spans="2:24" ht="24.95" customHeight="1" x14ac:dyDescent="0.35">
      <c r="B7" s="618" t="s">
        <v>40</v>
      </c>
      <c r="C7" s="619"/>
      <c r="D7" s="619"/>
      <c r="E7" s="601"/>
      <c r="F7" s="602"/>
      <c r="G7" s="603"/>
      <c r="H7" s="115"/>
      <c r="I7" s="292"/>
      <c r="J7" s="217"/>
      <c r="K7" s="262"/>
      <c r="L7" s="78"/>
      <c r="M7" s="78"/>
      <c r="N7" s="78"/>
      <c r="O7" s="78"/>
      <c r="P7" s="78"/>
      <c r="Q7" s="78"/>
      <c r="R7" s="78"/>
      <c r="S7" s="78"/>
      <c r="T7" s="78"/>
      <c r="U7" s="76"/>
      <c r="V7" s="76"/>
      <c r="W7" s="76"/>
      <c r="X7" s="75"/>
    </row>
    <row r="8" spans="2:24" ht="24.95" customHeight="1" x14ac:dyDescent="0.35">
      <c r="B8" s="607" t="s">
        <v>57</v>
      </c>
      <c r="C8" s="608"/>
      <c r="D8" s="609"/>
      <c r="E8" s="601"/>
      <c r="F8" s="602"/>
      <c r="G8" s="603"/>
      <c r="H8" s="115"/>
      <c r="I8" s="292"/>
      <c r="J8" s="217"/>
      <c r="K8" s="262"/>
      <c r="L8" s="78"/>
      <c r="M8" s="78"/>
      <c r="N8" s="78"/>
      <c r="O8" s="78"/>
      <c r="P8" s="78"/>
      <c r="Q8" s="78"/>
      <c r="R8" s="78"/>
      <c r="S8" s="78"/>
      <c r="T8" s="78"/>
      <c r="U8" s="76"/>
      <c r="V8" s="76"/>
      <c r="W8" s="76"/>
      <c r="X8" s="75"/>
    </row>
    <row r="9" spans="2:24" ht="24.95" customHeight="1" x14ac:dyDescent="0.35">
      <c r="B9" s="607" t="s">
        <v>45</v>
      </c>
      <c r="C9" s="608"/>
      <c r="D9" s="609"/>
      <c r="E9" s="595" t="s">
        <v>186</v>
      </c>
      <c r="F9" s="547"/>
      <c r="G9" s="548"/>
      <c r="H9" s="111"/>
      <c r="I9" s="292" t="s">
        <v>59</v>
      </c>
      <c r="J9" s="217"/>
      <c r="K9" s="262"/>
      <c r="L9" s="78"/>
      <c r="M9" s="78"/>
      <c r="N9" s="78"/>
      <c r="O9" s="78"/>
      <c r="P9" s="78"/>
      <c r="Q9" s="78"/>
      <c r="R9" s="78"/>
      <c r="S9" s="78"/>
      <c r="T9" s="78"/>
      <c r="U9" s="76"/>
      <c r="V9" s="76"/>
      <c r="W9" s="76"/>
      <c r="X9" s="75"/>
    </row>
    <row r="10" spans="2:24" ht="24.95" customHeight="1" x14ac:dyDescent="0.35">
      <c r="B10" s="596" t="s">
        <v>4</v>
      </c>
      <c r="C10" s="597"/>
      <c r="D10" s="597"/>
      <c r="E10" s="595">
        <v>12</v>
      </c>
      <c r="F10" s="547"/>
      <c r="G10" s="548"/>
      <c r="H10" s="115"/>
      <c r="I10" s="292"/>
      <c r="J10" s="217"/>
      <c r="K10" s="262"/>
      <c r="L10" s="78"/>
      <c r="M10" s="78"/>
      <c r="N10" s="78"/>
      <c r="O10" s="78"/>
      <c r="P10" s="78"/>
      <c r="Q10" s="78"/>
      <c r="R10" s="78"/>
      <c r="S10" s="78"/>
      <c r="T10" s="78"/>
      <c r="U10" s="76"/>
      <c r="V10" s="76"/>
      <c r="W10" s="76"/>
      <c r="X10" s="75"/>
    </row>
    <row r="11" spans="2:24" ht="24.95" customHeight="1" x14ac:dyDescent="0.35">
      <c r="B11" s="598" t="s">
        <v>122</v>
      </c>
      <c r="C11" s="599"/>
      <c r="D11" s="600"/>
      <c r="E11" s="601" t="s">
        <v>123</v>
      </c>
      <c r="F11" s="602"/>
      <c r="G11" s="603"/>
      <c r="H11" s="115"/>
      <c r="I11" s="292" t="s">
        <v>124</v>
      </c>
      <c r="J11" s="217"/>
      <c r="K11" s="262"/>
      <c r="L11" s="78"/>
      <c r="M11" s="78"/>
      <c r="N11" s="78"/>
      <c r="O11" s="78"/>
      <c r="P11" s="78"/>
      <c r="Q11" s="78"/>
      <c r="R11" s="78"/>
      <c r="S11" s="78"/>
      <c r="T11" s="78"/>
      <c r="U11" s="76"/>
      <c r="V11" s="76"/>
      <c r="W11" s="76"/>
      <c r="X11" s="75"/>
    </row>
    <row r="12" spans="2:24" ht="24.95" customHeight="1" x14ac:dyDescent="0.35">
      <c r="B12" s="604"/>
      <c r="C12" s="605"/>
      <c r="D12" s="605"/>
      <c r="E12" s="605"/>
      <c r="F12" s="595"/>
      <c r="G12" s="606"/>
      <c r="H12" s="115"/>
      <c r="I12" s="292"/>
      <c r="J12" s="217"/>
      <c r="K12" s="262"/>
      <c r="L12" s="78"/>
      <c r="M12" s="78"/>
      <c r="N12" s="78"/>
      <c r="O12" s="78"/>
      <c r="P12" s="78"/>
      <c r="Q12" s="78"/>
      <c r="R12" s="78"/>
      <c r="S12" s="78"/>
      <c r="T12" s="78"/>
      <c r="U12" s="76"/>
      <c r="V12" s="76"/>
      <c r="W12" s="76"/>
      <c r="X12" s="75"/>
    </row>
    <row r="13" spans="2:24" ht="24.95" customHeight="1" x14ac:dyDescent="0.35">
      <c r="B13" s="581" t="s">
        <v>41</v>
      </c>
      <c r="C13" s="582"/>
      <c r="D13" s="583"/>
      <c r="E13" s="587" t="s">
        <v>158</v>
      </c>
      <c r="F13" s="588"/>
      <c r="G13" s="589"/>
      <c r="H13" s="115"/>
      <c r="I13" s="292"/>
      <c r="J13" s="217"/>
      <c r="K13" s="262"/>
      <c r="L13" s="78"/>
      <c r="M13" s="78"/>
      <c r="N13" s="78"/>
      <c r="O13" s="78"/>
      <c r="P13" s="78"/>
      <c r="Q13" s="78"/>
      <c r="R13" s="78"/>
      <c r="S13" s="78"/>
      <c r="T13" s="78"/>
      <c r="U13" s="76"/>
      <c r="V13" s="76"/>
      <c r="W13" s="76"/>
      <c r="X13" s="75"/>
    </row>
    <row r="14" spans="2:24" ht="24.95" customHeight="1" x14ac:dyDescent="0.35">
      <c r="B14" s="584"/>
      <c r="C14" s="585"/>
      <c r="D14" s="586"/>
      <c r="E14" s="590" t="s">
        <v>278</v>
      </c>
      <c r="F14" s="591"/>
      <c r="G14" s="592"/>
      <c r="H14" s="115"/>
      <c r="I14" s="292" t="s">
        <v>309</v>
      </c>
      <c r="J14" s="217"/>
      <c r="K14" s="262"/>
      <c r="L14" s="78"/>
      <c r="M14" s="78"/>
      <c r="N14" s="78"/>
      <c r="O14" s="78"/>
      <c r="P14" s="78"/>
      <c r="Q14" s="78"/>
      <c r="R14" s="78"/>
      <c r="S14" s="78"/>
      <c r="T14" s="78"/>
      <c r="U14" s="76"/>
      <c r="V14" s="76"/>
      <c r="W14" s="76"/>
      <c r="X14" s="75"/>
    </row>
    <row r="15" spans="2:24" ht="24.95" customHeight="1" thickBot="1" x14ac:dyDescent="0.4">
      <c r="B15" s="593" t="s">
        <v>42</v>
      </c>
      <c r="C15" s="594"/>
      <c r="D15" s="594"/>
      <c r="E15" s="595">
        <v>1</v>
      </c>
      <c r="F15" s="547"/>
      <c r="G15" s="548"/>
      <c r="H15" s="115"/>
      <c r="I15" s="293"/>
      <c r="J15" s="217"/>
      <c r="K15" s="262"/>
      <c r="L15" s="78"/>
      <c r="M15" s="78"/>
      <c r="N15" s="78"/>
      <c r="O15" s="78"/>
      <c r="P15" s="78"/>
      <c r="Q15" s="78"/>
      <c r="R15" s="78"/>
      <c r="S15" s="78"/>
      <c r="T15" s="78"/>
      <c r="U15" s="76"/>
      <c r="V15" s="76"/>
      <c r="W15" s="76"/>
      <c r="X15" s="75"/>
    </row>
    <row r="16" spans="2:24" ht="24.95" customHeight="1" x14ac:dyDescent="0.35">
      <c r="B16" s="578" t="s">
        <v>5</v>
      </c>
      <c r="C16" s="579"/>
      <c r="D16" s="579"/>
      <c r="E16" s="579"/>
      <c r="F16" s="579"/>
      <c r="G16" s="580"/>
      <c r="H16" s="115"/>
      <c r="I16" s="115"/>
      <c r="J16" s="111"/>
      <c r="K16" s="111"/>
      <c r="L16" s="77"/>
      <c r="M16" s="77"/>
      <c r="N16" s="77"/>
      <c r="O16" s="77"/>
      <c r="P16" s="77"/>
      <c r="Q16" s="77"/>
      <c r="R16" s="77"/>
      <c r="S16" s="77"/>
      <c r="T16" s="77"/>
      <c r="U16" s="76"/>
      <c r="V16" s="76"/>
      <c r="W16" s="76"/>
      <c r="X16" s="75"/>
    </row>
    <row r="17" spans="2:24" ht="24.95" customHeight="1" thickBot="1" x14ac:dyDescent="0.4">
      <c r="B17" s="533" t="s">
        <v>49</v>
      </c>
      <c r="C17" s="528"/>
      <c r="D17" s="528"/>
      <c r="E17" s="528"/>
      <c r="F17" s="528"/>
      <c r="G17" s="534"/>
      <c r="H17" s="115"/>
      <c r="I17" s="115"/>
      <c r="J17" s="111"/>
      <c r="K17" s="111"/>
      <c r="L17" s="77"/>
      <c r="M17" s="77"/>
      <c r="N17" s="77"/>
      <c r="O17" s="77"/>
      <c r="P17" s="77"/>
      <c r="Q17" s="77"/>
      <c r="R17" s="77"/>
      <c r="S17" s="77"/>
      <c r="T17" s="77"/>
      <c r="U17" s="76"/>
      <c r="V17" s="76"/>
      <c r="W17" s="76"/>
      <c r="X17" s="75"/>
    </row>
    <row r="18" spans="2:24" ht="24.95" customHeight="1" x14ac:dyDescent="0.35">
      <c r="B18" s="120" t="s">
        <v>62</v>
      </c>
      <c r="C18" s="121" t="s">
        <v>63</v>
      </c>
      <c r="D18" s="122" t="s">
        <v>64</v>
      </c>
      <c r="E18" s="122" t="s">
        <v>65</v>
      </c>
      <c r="F18" s="122" t="s">
        <v>66</v>
      </c>
      <c r="G18" s="123" t="s">
        <v>67</v>
      </c>
      <c r="H18" s="115"/>
      <c r="I18" s="112" t="s">
        <v>58</v>
      </c>
      <c r="J18" s="113"/>
      <c r="K18" s="114"/>
      <c r="L18" s="94"/>
      <c r="M18" s="78"/>
      <c r="N18" s="78"/>
      <c r="O18" s="78"/>
      <c r="P18" s="78"/>
      <c r="Q18" s="78"/>
      <c r="R18" s="78"/>
      <c r="S18" s="78"/>
      <c r="T18" s="78"/>
      <c r="U18" s="76"/>
      <c r="V18" s="76"/>
      <c r="W18" s="76"/>
      <c r="X18" s="75"/>
    </row>
    <row r="19" spans="2:24" ht="24.95" customHeight="1" x14ac:dyDescent="0.35">
      <c r="B19" s="124" t="s">
        <v>6</v>
      </c>
      <c r="C19" s="125" t="s">
        <v>43</v>
      </c>
      <c r="D19" s="126" t="s">
        <v>68</v>
      </c>
      <c r="E19" s="127">
        <v>1</v>
      </c>
      <c r="F19" s="128">
        <v>0</v>
      </c>
      <c r="G19" s="129">
        <f>F19</f>
        <v>0</v>
      </c>
      <c r="H19" s="111"/>
      <c r="I19" s="369" t="s">
        <v>61</v>
      </c>
      <c r="J19" s="382"/>
      <c r="K19" s="246"/>
      <c r="L19" s="78"/>
      <c r="M19" s="78"/>
      <c r="N19" s="78"/>
      <c r="O19" s="78"/>
      <c r="P19" s="78"/>
      <c r="Q19" s="78"/>
      <c r="R19" s="78"/>
      <c r="S19" s="78"/>
      <c r="T19" s="78"/>
      <c r="U19" s="76"/>
      <c r="V19" s="76"/>
      <c r="W19" s="76"/>
      <c r="X19" s="75"/>
    </row>
    <row r="20" spans="2:24" ht="24.95" customHeight="1" x14ac:dyDescent="0.35">
      <c r="B20" s="124" t="s">
        <v>7</v>
      </c>
      <c r="C20" s="125" t="s">
        <v>44</v>
      </c>
      <c r="D20" s="126" t="s">
        <v>68</v>
      </c>
      <c r="E20" s="134">
        <v>200</v>
      </c>
      <c r="F20" s="132">
        <f>(G19+G21)/E20</f>
        <v>0</v>
      </c>
      <c r="G20" s="129">
        <f>F20</f>
        <v>0</v>
      </c>
      <c r="H20" s="111"/>
      <c r="I20" s="116" t="s">
        <v>308</v>
      </c>
      <c r="J20" s="117"/>
      <c r="K20" s="118"/>
      <c r="L20" s="86"/>
      <c r="M20" s="86"/>
      <c r="N20" s="86"/>
      <c r="O20" s="86"/>
      <c r="P20" s="86"/>
      <c r="Q20" s="78"/>
      <c r="R20" s="78"/>
      <c r="S20" s="78"/>
      <c r="T20" s="78"/>
      <c r="U20" s="76"/>
      <c r="V20" s="76"/>
      <c r="W20" s="76"/>
      <c r="X20" s="75"/>
    </row>
    <row r="21" spans="2:24" ht="24.95" customHeight="1" x14ac:dyDescent="0.35">
      <c r="B21" s="124" t="s">
        <v>8</v>
      </c>
      <c r="C21" s="125" t="s">
        <v>180</v>
      </c>
      <c r="D21" s="133">
        <v>0</v>
      </c>
      <c r="E21" s="134">
        <v>0</v>
      </c>
      <c r="F21" s="132">
        <f>F19*D21</f>
        <v>0</v>
      </c>
      <c r="G21" s="129">
        <f>F21</f>
        <v>0</v>
      </c>
      <c r="H21" s="111"/>
      <c r="I21" s="250"/>
      <c r="J21" s="251"/>
      <c r="K21" s="371"/>
      <c r="L21" s="244"/>
      <c r="M21" s="244"/>
      <c r="N21" s="244"/>
      <c r="O21" s="244"/>
      <c r="P21" s="244"/>
      <c r="Q21" s="244"/>
      <c r="R21" s="244"/>
      <c r="S21" s="244"/>
      <c r="T21" s="244"/>
      <c r="U21" s="76"/>
      <c r="V21" s="76"/>
      <c r="W21" s="76"/>
      <c r="X21" s="75"/>
    </row>
    <row r="22" spans="2:24" ht="24.95" customHeight="1" x14ac:dyDescent="0.35">
      <c r="B22" s="124" t="s">
        <v>9</v>
      </c>
      <c r="C22" s="125" t="s">
        <v>69</v>
      </c>
      <c r="D22" s="133">
        <v>0</v>
      </c>
      <c r="E22" s="134">
        <v>0</v>
      </c>
      <c r="F22" s="132">
        <f>F20*D22</f>
        <v>0</v>
      </c>
      <c r="G22" s="129">
        <f>F22*E22</f>
        <v>0</v>
      </c>
      <c r="H22" s="111"/>
      <c r="I22" s="135"/>
      <c r="J22" s="136"/>
      <c r="K22" s="137"/>
      <c r="L22" s="87"/>
      <c r="M22" s="87"/>
      <c r="N22" s="87"/>
      <c r="O22" s="87"/>
      <c r="P22" s="87"/>
      <c r="Q22" s="87"/>
      <c r="R22" s="87"/>
      <c r="S22" s="87"/>
      <c r="T22" s="87"/>
      <c r="U22" s="76"/>
      <c r="V22" s="76"/>
      <c r="W22" s="76"/>
      <c r="X22" s="75"/>
    </row>
    <row r="23" spans="2:24" ht="24.95" customHeight="1" thickBot="1" x14ac:dyDescent="0.4">
      <c r="B23" s="124" t="s">
        <v>10</v>
      </c>
      <c r="C23" s="125" t="s">
        <v>11</v>
      </c>
      <c r="D23" s="138"/>
      <c r="E23" s="132" t="s">
        <v>46</v>
      </c>
      <c r="F23" s="132"/>
      <c r="G23" s="129"/>
      <c r="H23" s="139"/>
      <c r="I23" s="140" t="s">
        <v>154</v>
      </c>
      <c r="J23" s="141"/>
      <c r="K23" s="119"/>
      <c r="L23" s="86"/>
      <c r="M23" s="86"/>
      <c r="N23" s="86"/>
      <c r="O23" s="86"/>
      <c r="P23" s="86"/>
      <c r="Q23" s="86"/>
      <c r="R23" s="86"/>
      <c r="S23" s="86"/>
      <c r="T23" s="86"/>
      <c r="U23" s="76"/>
      <c r="V23" s="76"/>
      <c r="W23" s="76"/>
      <c r="X23" s="75"/>
    </row>
    <row r="24" spans="2:24" ht="24.95" customHeight="1" x14ac:dyDescent="0.35">
      <c r="B24" s="142"/>
      <c r="C24" s="143"/>
      <c r="D24" s="143"/>
      <c r="E24" s="528" t="s">
        <v>50</v>
      </c>
      <c r="F24" s="529"/>
      <c r="G24" s="144">
        <f>G19+G21+G22</f>
        <v>0</v>
      </c>
      <c r="H24" s="139"/>
      <c r="I24" s="139"/>
      <c r="J24" s="111"/>
      <c r="K24" s="111"/>
      <c r="L24" s="77"/>
      <c r="M24" s="77"/>
      <c r="N24" s="77"/>
      <c r="O24" s="77"/>
      <c r="P24" s="77"/>
      <c r="Q24" s="77"/>
      <c r="R24" s="77"/>
      <c r="S24" s="77"/>
      <c r="T24" s="77"/>
      <c r="U24" s="76"/>
      <c r="V24" s="76"/>
      <c r="W24" s="76"/>
      <c r="X24" s="75"/>
    </row>
    <row r="25" spans="2:24" ht="24.95" customHeight="1" x14ac:dyDescent="0.35">
      <c r="B25" s="546"/>
      <c r="C25" s="547"/>
      <c r="D25" s="547"/>
      <c r="E25" s="547"/>
      <c r="F25" s="547"/>
      <c r="G25" s="548"/>
      <c r="H25" s="115"/>
      <c r="I25" s="115"/>
      <c r="J25" s="111"/>
      <c r="K25" s="111"/>
      <c r="L25" s="77"/>
      <c r="M25" s="77"/>
      <c r="N25" s="77"/>
      <c r="O25" s="77"/>
      <c r="P25" s="77"/>
      <c r="Q25" s="77"/>
      <c r="R25" s="77"/>
      <c r="S25" s="77"/>
      <c r="T25" s="77"/>
      <c r="U25" s="76"/>
      <c r="V25" s="76"/>
      <c r="W25" s="76"/>
      <c r="X25" s="75"/>
    </row>
    <row r="26" spans="2:24" ht="24.95" customHeight="1" x14ac:dyDescent="0.35">
      <c r="B26" s="533" t="s">
        <v>13</v>
      </c>
      <c r="C26" s="528"/>
      <c r="D26" s="528"/>
      <c r="E26" s="528"/>
      <c r="F26" s="528"/>
      <c r="G26" s="534"/>
      <c r="H26" s="115"/>
      <c r="I26" s="115"/>
      <c r="J26" s="111"/>
      <c r="K26" s="111"/>
      <c r="L26" s="77"/>
      <c r="M26" s="77"/>
      <c r="N26" s="77"/>
      <c r="O26" s="77"/>
      <c r="P26" s="77"/>
      <c r="Q26" s="77"/>
      <c r="R26" s="77"/>
      <c r="S26" s="77"/>
      <c r="T26" s="77"/>
      <c r="U26" s="76"/>
      <c r="V26" s="76"/>
      <c r="W26" s="76"/>
      <c r="X26" s="75"/>
    </row>
    <row r="27" spans="2:24" ht="24.95" customHeight="1" thickBot="1" x14ac:dyDescent="0.4">
      <c r="B27" s="552" t="s">
        <v>72</v>
      </c>
      <c r="C27" s="553"/>
      <c r="D27" s="553"/>
      <c r="E27" s="553"/>
      <c r="F27" s="553"/>
      <c r="G27" s="554"/>
      <c r="H27" s="115"/>
      <c r="I27" s="115"/>
      <c r="J27" s="111"/>
      <c r="K27" s="111"/>
      <c r="L27" s="77"/>
      <c r="M27" s="77"/>
      <c r="N27" s="77"/>
      <c r="O27" s="77"/>
      <c r="P27" s="77"/>
      <c r="Q27" s="77"/>
      <c r="R27" s="77"/>
      <c r="S27" s="77"/>
      <c r="T27" s="77"/>
      <c r="U27" s="76"/>
      <c r="V27" s="76"/>
      <c r="W27" s="76"/>
      <c r="X27" s="75"/>
    </row>
    <row r="28" spans="2:24" ht="24.95" customHeight="1" x14ac:dyDescent="0.35">
      <c r="B28" s="120" t="s">
        <v>73</v>
      </c>
      <c r="C28" s="576" t="s">
        <v>74</v>
      </c>
      <c r="D28" s="555"/>
      <c r="E28" s="577"/>
      <c r="F28" s="122" t="s">
        <v>64</v>
      </c>
      <c r="G28" s="123" t="s">
        <v>67</v>
      </c>
      <c r="H28" s="115"/>
      <c r="I28" s="112" t="s">
        <v>58</v>
      </c>
      <c r="J28" s="113"/>
      <c r="K28" s="113"/>
      <c r="L28" s="85"/>
      <c r="M28" s="78"/>
      <c r="N28" s="78"/>
      <c r="O28" s="78"/>
      <c r="P28" s="78"/>
      <c r="Q28" s="78"/>
      <c r="R28" s="78"/>
      <c r="S28" s="78"/>
      <c r="T28" s="78"/>
      <c r="U28" s="76"/>
      <c r="V28" s="76"/>
      <c r="W28" s="76"/>
      <c r="X28" s="75"/>
    </row>
    <row r="29" spans="2:24" ht="50.25" customHeight="1" x14ac:dyDescent="0.35">
      <c r="B29" s="124" t="s">
        <v>6</v>
      </c>
      <c r="C29" s="531" t="s">
        <v>75</v>
      </c>
      <c r="D29" s="542"/>
      <c r="E29" s="146" t="s">
        <v>76</v>
      </c>
      <c r="F29" s="146">
        <v>8.3299999999999999E-2</v>
      </c>
      <c r="G29" s="147">
        <f>G24*F29</f>
        <v>0</v>
      </c>
      <c r="H29" s="115"/>
      <c r="I29" s="504" t="s">
        <v>79</v>
      </c>
      <c r="J29" s="505"/>
      <c r="K29" s="505"/>
      <c r="L29" s="88"/>
      <c r="M29" s="86"/>
      <c r="N29" s="86"/>
      <c r="O29" s="86"/>
      <c r="P29" s="86"/>
      <c r="Q29" s="86"/>
      <c r="R29" s="86"/>
      <c r="S29" s="86"/>
      <c r="T29" s="86"/>
      <c r="U29" s="76"/>
      <c r="V29" s="76"/>
      <c r="W29" s="76"/>
      <c r="X29" s="75"/>
    </row>
    <row r="30" spans="2:24" ht="24.95" customHeight="1" thickBot="1" x14ac:dyDescent="0.4">
      <c r="B30" s="124" t="s">
        <v>7</v>
      </c>
      <c r="C30" s="531" t="s">
        <v>48</v>
      </c>
      <c r="D30" s="542"/>
      <c r="E30" s="148" t="s">
        <v>77</v>
      </c>
      <c r="F30" s="148">
        <v>0.121</v>
      </c>
      <c r="G30" s="147">
        <f>G24*F30</f>
        <v>0</v>
      </c>
      <c r="H30" s="115"/>
      <c r="I30" s="140" t="s">
        <v>80</v>
      </c>
      <c r="J30" s="252"/>
      <c r="K30" s="252"/>
      <c r="L30" s="84"/>
      <c r="M30" s="78"/>
      <c r="N30" s="78"/>
      <c r="O30" s="78"/>
      <c r="P30" s="78"/>
      <c r="Q30" s="78"/>
      <c r="R30" s="78"/>
      <c r="S30" s="78"/>
      <c r="T30" s="78"/>
      <c r="U30" s="76"/>
      <c r="V30" s="76"/>
      <c r="W30" s="76"/>
      <c r="X30" s="75"/>
    </row>
    <row r="31" spans="2:24" ht="24.95" customHeight="1" x14ac:dyDescent="0.35">
      <c r="B31" s="149"/>
      <c r="C31" s="150"/>
      <c r="D31" s="150"/>
      <c r="E31" s="151"/>
      <c r="F31" s="152" t="s">
        <v>71</v>
      </c>
      <c r="G31" s="153">
        <f>G29+G30</f>
        <v>0</v>
      </c>
      <c r="H31" s="115"/>
      <c r="I31" s="115"/>
      <c r="J31" s="111"/>
      <c r="K31" s="111"/>
      <c r="L31" s="77"/>
      <c r="M31" s="77"/>
      <c r="N31" s="77"/>
      <c r="O31" s="77"/>
      <c r="P31" s="77"/>
      <c r="Q31" s="77"/>
      <c r="R31" s="77"/>
      <c r="S31" s="77"/>
      <c r="T31" s="77"/>
      <c r="U31" s="76"/>
      <c r="V31" s="76"/>
      <c r="W31" s="76"/>
      <c r="X31" s="75"/>
    </row>
    <row r="32" spans="2:24" ht="24.95" customHeight="1" x14ac:dyDescent="0.35">
      <c r="B32" s="124" t="s">
        <v>8</v>
      </c>
      <c r="C32" s="570" t="s">
        <v>78</v>
      </c>
      <c r="D32" s="571"/>
      <c r="E32" s="571"/>
      <c r="F32" s="572"/>
      <c r="G32" s="154">
        <f>F44*G31</f>
        <v>0</v>
      </c>
      <c r="H32" s="115"/>
      <c r="I32" s="115"/>
      <c r="J32" s="111"/>
      <c r="K32" s="111"/>
      <c r="L32" s="77"/>
      <c r="M32" s="77"/>
      <c r="N32" s="77"/>
      <c r="O32" s="77"/>
      <c r="P32" s="77"/>
      <c r="Q32" s="77"/>
      <c r="R32" s="77"/>
      <c r="S32" s="77"/>
      <c r="T32" s="77"/>
      <c r="U32" s="76"/>
      <c r="V32" s="76"/>
      <c r="W32" s="76"/>
      <c r="X32" s="75"/>
    </row>
    <row r="33" spans="2:24" ht="24.95" customHeight="1" x14ac:dyDescent="0.35">
      <c r="B33" s="155"/>
      <c r="C33" s="156"/>
      <c r="D33" s="156"/>
      <c r="E33" s="156"/>
      <c r="F33" s="157" t="s">
        <v>84</v>
      </c>
      <c r="G33" s="158">
        <f>G31+G32</f>
        <v>0</v>
      </c>
      <c r="H33" s="115"/>
      <c r="I33" s="115"/>
      <c r="J33" s="111"/>
      <c r="K33" s="111"/>
      <c r="L33" s="77"/>
      <c r="M33" s="77"/>
      <c r="N33" s="77"/>
      <c r="O33" s="77"/>
      <c r="P33" s="77"/>
      <c r="Q33" s="77"/>
      <c r="R33" s="77"/>
      <c r="S33" s="77"/>
      <c r="T33" s="77"/>
      <c r="U33" s="76"/>
      <c r="V33" s="76"/>
      <c r="W33" s="76"/>
      <c r="X33" s="75"/>
    </row>
    <row r="34" spans="2:24" ht="44.25" customHeight="1" thickBot="1" x14ac:dyDescent="0.4">
      <c r="B34" s="573" t="s">
        <v>82</v>
      </c>
      <c r="C34" s="574"/>
      <c r="D34" s="574"/>
      <c r="E34" s="574"/>
      <c r="F34" s="574"/>
      <c r="G34" s="575"/>
      <c r="H34" s="111"/>
      <c r="I34" s="111"/>
      <c r="J34" s="111"/>
      <c r="K34" s="111"/>
      <c r="L34" s="77"/>
      <c r="M34" s="77"/>
      <c r="N34" s="77"/>
      <c r="O34" s="77"/>
      <c r="P34" s="77"/>
      <c r="Q34" s="77"/>
      <c r="R34" s="77"/>
      <c r="S34" s="77"/>
      <c r="T34" s="77"/>
      <c r="U34" s="76"/>
      <c r="V34" s="76"/>
      <c r="W34" s="76"/>
      <c r="X34" s="75"/>
    </row>
    <row r="35" spans="2:24" ht="24.95" customHeight="1" x14ac:dyDescent="0.35">
      <c r="B35" s="159" t="s">
        <v>81</v>
      </c>
      <c r="C35" s="569" t="s">
        <v>83</v>
      </c>
      <c r="D35" s="569"/>
      <c r="E35" s="569"/>
      <c r="F35" s="160" t="s">
        <v>64</v>
      </c>
      <c r="G35" s="161" t="s">
        <v>67</v>
      </c>
      <c r="H35" s="111"/>
      <c r="I35" s="112" t="s">
        <v>58</v>
      </c>
      <c r="J35" s="113"/>
      <c r="K35" s="113"/>
      <c r="L35" s="85"/>
      <c r="M35" s="78"/>
      <c r="N35" s="78"/>
      <c r="O35" s="78"/>
      <c r="P35" s="78"/>
      <c r="Q35" s="78"/>
      <c r="R35" s="78"/>
      <c r="S35" s="78"/>
      <c r="T35" s="78"/>
      <c r="U35" s="76"/>
      <c r="V35" s="76"/>
      <c r="W35" s="76"/>
      <c r="X35" s="75"/>
    </row>
    <row r="36" spans="2:24" ht="24.95" customHeight="1" x14ac:dyDescent="0.35">
      <c r="B36" s="162" t="s">
        <v>6</v>
      </c>
      <c r="C36" s="541" t="s">
        <v>14</v>
      </c>
      <c r="D36" s="531"/>
      <c r="E36" s="542"/>
      <c r="F36" s="146">
        <v>0.2</v>
      </c>
      <c r="G36" s="163">
        <f>G24*F36</f>
        <v>0</v>
      </c>
      <c r="H36" s="111"/>
      <c r="I36" s="116" t="s">
        <v>85</v>
      </c>
      <c r="J36" s="117"/>
      <c r="K36" s="117"/>
      <c r="L36" s="88"/>
      <c r="M36" s="86"/>
      <c r="N36" s="86"/>
      <c r="O36" s="86"/>
      <c r="P36" s="86"/>
      <c r="Q36" s="86"/>
      <c r="R36" s="86"/>
      <c r="S36" s="86"/>
      <c r="T36" s="86"/>
      <c r="U36" s="76"/>
      <c r="V36" s="76"/>
      <c r="W36" s="76"/>
      <c r="X36" s="75"/>
    </row>
    <row r="37" spans="2:24" ht="24.95" customHeight="1" x14ac:dyDescent="0.35">
      <c r="B37" s="162" t="s">
        <v>7</v>
      </c>
      <c r="C37" s="541" t="s">
        <v>15</v>
      </c>
      <c r="D37" s="531"/>
      <c r="E37" s="542"/>
      <c r="F37" s="148">
        <v>2.5000000000000001E-2</v>
      </c>
      <c r="G37" s="163">
        <f>G24*F37</f>
        <v>0</v>
      </c>
      <c r="H37" s="111"/>
      <c r="I37" s="116" t="s">
        <v>85</v>
      </c>
      <c r="J37" s="117"/>
      <c r="K37" s="117"/>
      <c r="L37" s="88"/>
      <c r="M37" s="86"/>
      <c r="N37" s="86"/>
      <c r="O37" s="86"/>
      <c r="P37" s="86"/>
      <c r="Q37" s="86"/>
      <c r="R37" s="86"/>
      <c r="S37" s="86"/>
      <c r="T37" s="86"/>
      <c r="U37" s="76"/>
      <c r="V37" s="76"/>
      <c r="W37" s="76"/>
      <c r="X37" s="75"/>
    </row>
    <row r="38" spans="2:24" ht="47.25" customHeight="1" x14ac:dyDescent="0.35">
      <c r="B38" s="162" t="s">
        <v>8</v>
      </c>
      <c r="C38" s="541" t="s">
        <v>86</v>
      </c>
      <c r="D38" s="531"/>
      <c r="E38" s="542"/>
      <c r="F38" s="164">
        <v>0.06</v>
      </c>
      <c r="G38" s="165">
        <f>G24*F38</f>
        <v>0</v>
      </c>
      <c r="H38" s="166"/>
      <c r="I38" s="504" t="s">
        <v>275</v>
      </c>
      <c r="J38" s="505"/>
      <c r="K38" s="506"/>
      <c r="L38" s="88"/>
      <c r="M38" s="86"/>
      <c r="N38" s="86"/>
      <c r="O38" s="86"/>
      <c r="P38" s="86"/>
      <c r="Q38" s="86"/>
      <c r="R38" s="86"/>
      <c r="S38" s="86"/>
      <c r="T38" s="86"/>
      <c r="U38" s="76"/>
      <c r="V38" s="76"/>
      <c r="W38" s="76"/>
      <c r="X38" s="75"/>
    </row>
    <row r="39" spans="2:24" ht="24.95" customHeight="1" x14ac:dyDescent="0.35">
      <c r="B39" s="162" t="s">
        <v>9</v>
      </c>
      <c r="C39" s="541" t="s">
        <v>16</v>
      </c>
      <c r="D39" s="531"/>
      <c r="E39" s="542"/>
      <c r="F39" s="148">
        <v>1.4999999999999999E-2</v>
      </c>
      <c r="G39" s="163">
        <f>G24*F39</f>
        <v>0</v>
      </c>
      <c r="H39" s="111"/>
      <c r="I39" s="116" t="s">
        <v>85</v>
      </c>
      <c r="J39" s="117"/>
      <c r="K39" s="117"/>
      <c r="L39" s="88"/>
      <c r="M39" s="86"/>
      <c r="N39" s="86"/>
      <c r="O39" s="86"/>
      <c r="P39" s="86"/>
      <c r="Q39" s="86"/>
      <c r="R39" s="86"/>
      <c r="S39" s="86"/>
      <c r="T39" s="86"/>
      <c r="U39" s="76"/>
      <c r="V39" s="76"/>
      <c r="W39" s="76"/>
      <c r="X39" s="75"/>
    </row>
    <row r="40" spans="2:24" ht="24.95" customHeight="1" x14ac:dyDescent="0.35">
      <c r="B40" s="162" t="s">
        <v>10</v>
      </c>
      <c r="C40" s="541" t="s">
        <v>47</v>
      </c>
      <c r="D40" s="531"/>
      <c r="E40" s="542"/>
      <c r="F40" s="148">
        <v>0.01</v>
      </c>
      <c r="G40" s="163">
        <f>G24*F40</f>
        <v>0</v>
      </c>
      <c r="H40" s="111"/>
      <c r="I40" s="116" t="s">
        <v>85</v>
      </c>
      <c r="J40" s="117"/>
      <c r="K40" s="117"/>
      <c r="L40" s="88"/>
      <c r="M40" s="86"/>
      <c r="N40" s="86"/>
      <c r="O40" s="86"/>
      <c r="P40" s="86"/>
      <c r="Q40" s="86"/>
      <c r="R40" s="86"/>
      <c r="S40" s="86"/>
      <c r="T40" s="86"/>
      <c r="U40" s="76"/>
      <c r="V40" s="76"/>
      <c r="W40" s="76"/>
      <c r="X40" s="75"/>
    </row>
    <row r="41" spans="2:24" ht="24.95" customHeight="1" x14ac:dyDescent="0.35">
      <c r="B41" s="162" t="s">
        <v>12</v>
      </c>
      <c r="C41" s="541" t="s">
        <v>17</v>
      </c>
      <c r="D41" s="531"/>
      <c r="E41" s="542"/>
      <c r="F41" s="148">
        <v>6.0000000000000001E-3</v>
      </c>
      <c r="G41" s="163">
        <f>G24*F41</f>
        <v>0</v>
      </c>
      <c r="H41" s="111"/>
      <c r="I41" s="116" t="s">
        <v>85</v>
      </c>
      <c r="J41" s="117"/>
      <c r="K41" s="117"/>
      <c r="L41" s="88"/>
      <c r="M41" s="86"/>
      <c r="N41" s="86"/>
      <c r="O41" s="86"/>
      <c r="P41" s="86"/>
      <c r="Q41" s="86"/>
      <c r="R41" s="86"/>
      <c r="S41" s="86"/>
      <c r="T41" s="86"/>
      <c r="U41" s="76"/>
      <c r="V41" s="76"/>
      <c r="W41" s="76"/>
      <c r="X41" s="75"/>
    </row>
    <row r="42" spans="2:24" ht="24.95" customHeight="1" x14ac:dyDescent="0.35">
      <c r="B42" s="162" t="s">
        <v>18</v>
      </c>
      <c r="C42" s="541" t="s">
        <v>19</v>
      </c>
      <c r="D42" s="531"/>
      <c r="E42" s="542"/>
      <c r="F42" s="148">
        <v>2E-3</v>
      </c>
      <c r="G42" s="163">
        <f>G24*F42</f>
        <v>0</v>
      </c>
      <c r="H42" s="111"/>
      <c r="I42" s="116" t="s">
        <v>85</v>
      </c>
      <c r="J42" s="117"/>
      <c r="K42" s="117"/>
      <c r="L42" s="88"/>
      <c r="M42" s="86"/>
      <c r="N42" s="86"/>
      <c r="O42" s="86"/>
      <c r="P42" s="86"/>
      <c r="Q42" s="86"/>
      <c r="R42" s="86"/>
      <c r="S42" s="86"/>
      <c r="T42" s="86"/>
      <c r="U42" s="76"/>
      <c r="V42" s="76"/>
      <c r="W42" s="76"/>
      <c r="X42" s="75"/>
    </row>
    <row r="43" spans="2:24" ht="24.95" customHeight="1" thickBot="1" x14ac:dyDescent="0.4">
      <c r="B43" s="162" t="s">
        <v>20</v>
      </c>
      <c r="C43" s="541" t="s">
        <v>21</v>
      </c>
      <c r="D43" s="531"/>
      <c r="E43" s="542"/>
      <c r="F43" s="148">
        <v>0.08</v>
      </c>
      <c r="G43" s="163">
        <f>G24*F43</f>
        <v>0</v>
      </c>
      <c r="H43" s="111"/>
      <c r="I43" s="140" t="s">
        <v>85</v>
      </c>
      <c r="J43" s="141"/>
      <c r="K43" s="141"/>
      <c r="L43" s="88"/>
      <c r="M43" s="86"/>
      <c r="N43" s="86"/>
      <c r="O43" s="86"/>
      <c r="P43" s="86"/>
      <c r="Q43" s="86"/>
      <c r="R43" s="86"/>
      <c r="S43" s="86"/>
      <c r="T43" s="86"/>
      <c r="U43" s="76"/>
      <c r="V43" s="76"/>
      <c r="W43" s="76"/>
      <c r="X43" s="75"/>
    </row>
    <row r="44" spans="2:24" ht="24.95" customHeight="1" x14ac:dyDescent="0.35">
      <c r="B44" s="169"/>
      <c r="C44" s="170"/>
      <c r="D44" s="171"/>
      <c r="E44" s="172" t="s">
        <v>87</v>
      </c>
      <c r="F44" s="172">
        <f>SUM(F36:F43)</f>
        <v>0.39800000000000008</v>
      </c>
      <c r="G44" s="173">
        <f>SUM(G36:G43)</f>
        <v>0</v>
      </c>
      <c r="H44" s="111"/>
      <c r="I44" s="111"/>
      <c r="J44" s="111"/>
      <c r="K44" s="111"/>
      <c r="L44" s="77"/>
      <c r="M44" s="77"/>
      <c r="N44" s="77"/>
      <c r="O44" s="77"/>
      <c r="P44" s="77"/>
      <c r="Q44" s="77"/>
      <c r="R44" s="77"/>
      <c r="S44" s="77"/>
      <c r="T44" s="77"/>
      <c r="U44" s="76"/>
      <c r="V44" s="76"/>
      <c r="W44" s="76"/>
      <c r="X44" s="75"/>
    </row>
    <row r="45" spans="2:24" ht="24.95" customHeight="1" thickBot="1" x14ac:dyDescent="0.4">
      <c r="B45" s="552" t="s">
        <v>22</v>
      </c>
      <c r="C45" s="553"/>
      <c r="D45" s="553"/>
      <c r="E45" s="553"/>
      <c r="F45" s="553"/>
      <c r="G45" s="554"/>
      <c r="H45" s="111"/>
      <c r="I45" s="111"/>
      <c r="J45" s="111"/>
      <c r="K45" s="111"/>
      <c r="L45" s="77"/>
      <c r="M45" s="77"/>
      <c r="N45" s="77"/>
      <c r="O45" s="77"/>
      <c r="P45" s="77"/>
      <c r="Q45" s="77"/>
      <c r="R45" s="77"/>
      <c r="S45" s="77"/>
      <c r="T45" s="77"/>
      <c r="U45" s="76"/>
      <c r="V45" s="76"/>
      <c r="W45" s="76"/>
      <c r="X45" s="75"/>
    </row>
    <row r="46" spans="2:24" ht="24.95" customHeight="1" x14ac:dyDescent="0.35">
      <c r="B46" s="120" t="s">
        <v>88</v>
      </c>
      <c r="C46" s="555" t="s">
        <v>89</v>
      </c>
      <c r="D46" s="555"/>
      <c r="E46" s="555"/>
      <c r="F46" s="555"/>
      <c r="G46" s="123" t="s">
        <v>67</v>
      </c>
      <c r="H46" s="111"/>
      <c r="I46" s="112" t="s">
        <v>58</v>
      </c>
      <c r="J46" s="113"/>
      <c r="K46" s="113"/>
      <c r="L46" s="85"/>
      <c r="M46" s="78"/>
      <c r="N46" s="78"/>
      <c r="O46" s="78"/>
      <c r="P46" s="78"/>
      <c r="Q46" s="78"/>
      <c r="R46" s="78"/>
      <c r="S46" s="78"/>
      <c r="T46" s="78"/>
      <c r="U46" s="76"/>
      <c r="V46" s="76"/>
      <c r="W46" s="76"/>
      <c r="X46" s="75"/>
    </row>
    <row r="47" spans="2:24" ht="24.95" customHeight="1" x14ac:dyDescent="0.35">
      <c r="B47" s="556" t="s">
        <v>6</v>
      </c>
      <c r="C47" s="558" t="s">
        <v>90</v>
      </c>
      <c r="D47" s="174" t="s">
        <v>91</v>
      </c>
      <c r="E47" s="175" t="s">
        <v>92</v>
      </c>
      <c r="F47" s="176" t="s">
        <v>94</v>
      </c>
      <c r="G47" s="560">
        <f>IF((D48*E48*F48)-(G19*0.06)&lt;0,0,((D48*E48*F48)-(G19*0.06)))</f>
        <v>184.8</v>
      </c>
      <c r="H47" s="177"/>
      <c r="I47" s="504" t="s">
        <v>276</v>
      </c>
      <c r="J47" s="505"/>
      <c r="K47" s="505"/>
      <c r="L47" s="103"/>
      <c r="M47" s="104"/>
      <c r="N47" s="104"/>
      <c r="O47" s="104"/>
      <c r="P47" s="104"/>
      <c r="Q47" s="104"/>
      <c r="R47" s="104"/>
      <c r="S47" s="104"/>
      <c r="T47" s="104"/>
      <c r="U47" s="76"/>
      <c r="V47" s="76"/>
      <c r="W47" s="76"/>
      <c r="X47" s="75"/>
    </row>
    <row r="48" spans="2:24" ht="47.25" customHeight="1" x14ac:dyDescent="0.35">
      <c r="B48" s="557"/>
      <c r="C48" s="559"/>
      <c r="D48" s="178">
        <v>2</v>
      </c>
      <c r="E48" s="175">
        <v>4.2</v>
      </c>
      <c r="F48" s="179">
        <v>22</v>
      </c>
      <c r="G48" s="561"/>
      <c r="H48" s="177"/>
      <c r="I48" s="504"/>
      <c r="J48" s="505"/>
      <c r="K48" s="505"/>
      <c r="L48" s="103"/>
      <c r="M48" s="104"/>
      <c r="N48" s="104"/>
      <c r="O48" s="104"/>
      <c r="P48" s="104"/>
      <c r="Q48" s="104"/>
      <c r="R48" s="104"/>
      <c r="S48" s="104"/>
      <c r="T48" s="104"/>
      <c r="U48" s="76"/>
      <c r="V48" s="76"/>
      <c r="W48" s="76"/>
      <c r="X48" s="75"/>
    </row>
    <row r="49" spans="2:24" ht="24.95" customHeight="1" x14ac:dyDescent="0.35">
      <c r="B49" s="556" t="s">
        <v>7</v>
      </c>
      <c r="C49" s="562" t="s">
        <v>93</v>
      </c>
      <c r="D49" s="563"/>
      <c r="E49" s="180" t="s">
        <v>92</v>
      </c>
      <c r="F49" s="181" t="s">
        <v>94</v>
      </c>
      <c r="G49" s="560">
        <f>(E50*F50)*(100%-20%)</f>
        <v>0</v>
      </c>
      <c r="H49" s="177"/>
      <c r="I49" s="504" t="s">
        <v>315</v>
      </c>
      <c r="J49" s="505"/>
      <c r="K49" s="505"/>
      <c r="L49" s="103"/>
      <c r="M49" s="104"/>
      <c r="N49" s="104"/>
      <c r="O49" s="104"/>
      <c r="P49" s="104"/>
      <c r="Q49" s="104"/>
      <c r="R49" s="104"/>
      <c r="S49" s="104"/>
      <c r="T49" s="104"/>
      <c r="U49" s="76"/>
      <c r="V49" s="76"/>
      <c r="W49" s="76"/>
      <c r="X49" s="75"/>
    </row>
    <row r="50" spans="2:24" ht="53.25" customHeight="1" x14ac:dyDescent="0.35">
      <c r="B50" s="557"/>
      <c r="C50" s="564"/>
      <c r="D50" s="565"/>
      <c r="E50" s="182">
        <v>0</v>
      </c>
      <c r="F50" s="183">
        <v>22</v>
      </c>
      <c r="G50" s="561"/>
      <c r="H50" s="184"/>
      <c r="I50" s="504"/>
      <c r="J50" s="505"/>
      <c r="K50" s="505"/>
      <c r="L50" s="103"/>
      <c r="M50" s="104"/>
      <c r="N50" s="104"/>
      <c r="O50" s="104"/>
      <c r="P50" s="104"/>
      <c r="Q50" s="104"/>
      <c r="R50" s="104"/>
      <c r="S50" s="104"/>
      <c r="T50" s="104"/>
      <c r="U50" s="76"/>
      <c r="V50" s="76"/>
      <c r="W50" s="76"/>
      <c r="X50" s="75"/>
    </row>
    <row r="51" spans="2:24" ht="24.95" customHeight="1" x14ac:dyDescent="0.35">
      <c r="B51" s="162" t="s">
        <v>8</v>
      </c>
      <c r="C51" s="512" t="s">
        <v>95</v>
      </c>
      <c r="D51" s="513"/>
      <c r="E51" s="513"/>
      <c r="F51" s="514"/>
      <c r="G51" s="165">
        <v>0</v>
      </c>
      <c r="H51" s="185"/>
      <c r="I51" s="116" t="s">
        <v>259</v>
      </c>
      <c r="J51" s="117"/>
      <c r="K51" s="117"/>
      <c r="L51" s="84"/>
      <c r="M51" s="78"/>
      <c r="N51" s="78"/>
      <c r="O51" s="78"/>
      <c r="P51" s="78"/>
      <c r="Q51" s="78"/>
      <c r="R51" s="78"/>
      <c r="S51" s="78"/>
      <c r="T51" s="78"/>
      <c r="U51" s="76"/>
      <c r="V51" s="76"/>
      <c r="W51" s="76"/>
      <c r="X51" s="75"/>
    </row>
    <row r="52" spans="2:24" ht="24.95" customHeight="1" x14ac:dyDescent="0.35">
      <c r="B52" s="162" t="s">
        <v>9</v>
      </c>
      <c r="C52" s="512" t="s">
        <v>96</v>
      </c>
      <c r="D52" s="513"/>
      <c r="E52" s="513"/>
      <c r="F52" s="514"/>
      <c r="G52" s="186">
        <v>0</v>
      </c>
      <c r="H52" s="139"/>
      <c r="I52" s="116" t="s">
        <v>259</v>
      </c>
      <c r="J52" s="245"/>
      <c r="K52" s="245"/>
      <c r="L52" s="84"/>
      <c r="M52" s="78"/>
      <c r="N52" s="78"/>
      <c r="O52" s="78"/>
      <c r="P52" s="78"/>
      <c r="Q52" s="78"/>
      <c r="R52" s="78"/>
      <c r="S52" s="78"/>
      <c r="T52" s="78"/>
      <c r="U52" s="76"/>
      <c r="V52" s="76"/>
      <c r="W52" s="76"/>
      <c r="X52" s="75"/>
    </row>
    <row r="53" spans="2:24" ht="24.95" customHeight="1" x14ac:dyDescent="0.35">
      <c r="B53" s="162" t="s">
        <v>10</v>
      </c>
      <c r="C53" s="512" t="s">
        <v>97</v>
      </c>
      <c r="D53" s="513"/>
      <c r="E53" s="513"/>
      <c r="F53" s="514"/>
      <c r="G53" s="187">
        <v>0</v>
      </c>
      <c r="H53" s="139"/>
      <c r="I53" s="116" t="s">
        <v>259</v>
      </c>
      <c r="J53" s="245"/>
      <c r="K53" s="245"/>
      <c r="L53" s="84"/>
      <c r="M53" s="78"/>
      <c r="N53" s="78"/>
      <c r="O53" s="78"/>
      <c r="P53" s="78"/>
      <c r="Q53" s="78"/>
      <c r="R53" s="78"/>
      <c r="S53" s="78"/>
      <c r="T53" s="78"/>
      <c r="U53" s="76"/>
      <c r="V53" s="76"/>
      <c r="W53" s="76"/>
      <c r="X53" s="75"/>
    </row>
    <row r="54" spans="2:24" ht="24.95" customHeight="1" thickBot="1" x14ac:dyDescent="0.4">
      <c r="B54" s="162" t="s">
        <v>18</v>
      </c>
      <c r="C54" s="535" t="s">
        <v>11</v>
      </c>
      <c r="D54" s="536"/>
      <c r="E54" s="536"/>
      <c r="F54" s="537"/>
      <c r="G54" s="187"/>
      <c r="H54" s="139"/>
      <c r="I54" s="140" t="s">
        <v>154</v>
      </c>
      <c r="J54" s="252"/>
      <c r="K54" s="252"/>
      <c r="L54" s="84"/>
      <c r="M54" s="78"/>
      <c r="N54" s="78"/>
      <c r="O54" s="78"/>
      <c r="P54" s="78"/>
      <c r="Q54" s="78"/>
      <c r="R54" s="78"/>
      <c r="S54" s="78"/>
      <c r="T54" s="78"/>
      <c r="U54" s="76"/>
      <c r="V54" s="76"/>
      <c r="W54" s="76"/>
      <c r="X54" s="75"/>
    </row>
    <row r="55" spans="2:24" ht="24.95" customHeight="1" x14ac:dyDescent="0.35">
      <c r="B55" s="169"/>
      <c r="C55" s="170"/>
      <c r="D55" s="170"/>
      <c r="E55" s="170"/>
      <c r="F55" s="188" t="s">
        <v>71</v>
      </c>
      <c r="G55" s="173">
        <f>SUM(G47:G54)</f>
        <v>184.8</v>
      </c>
      <c r="H55" s="111"/>
      <c r="I55" s="253"/>
      <c r="J55" s="253"/>
      <c r="K55" s="253"/>
      <c r="L55" s="106"/>
      <c r="M55" s="106"/>
      <c r="N55" s="106"/>
      <c r="O55" s="106"/>
      <c r="P55" s="106"/>
      <c r="Q55" s="106"/>
      <c r="R55" s="106"/>
      <c r="S55" s="106"/>
      <c r="T55" s="106"/>
      <c r="U55" s="76"/>
      <c r="V55" s="76"/>
      <c r="W55" s="76"/>
      <c r="X55" s="75"/>
    </row>
    <row r="56" spans="2:24" ht="24.95" customHeight="1" x14ac:dyDescent="0.35">
      <c r="B56" s="142"/>
      <c r="C56" s="143"/>
      <c r="D56" s="143"/>
      <c r="E56" s="528" t="s">
        <v>23</v>
      </c>
      <c r="F56" s="529"/>
      <c r="G56" s="190">
        <f>G33+G44+G55</f>
        <v>184.8</v>
      </c>
      <c r="H56" s="111"/>
      <c r="I56" s="254"/>
      <c r="J56" s="254"/>
      <c r="K56" s="254"/>
      <c r="L56" s="108"/>
      <c r="M56" s="108"/>
      <c r="N56" s="108"/>
      <c r="O56" s="108"/>
      <c r="P56" s="108"/>
      <c r="Q56" s="108"/>
      <c r="R56" s="108"/>
      <c r="S56" s="108"/>
      <c r="T56" s="108"/>
      <c r="U56" s="76"/>
      <c r="V56" s="76"/>
      <c r="W56" s="76"/>
      <c r="X56" s="75"/>
    </row>
    <row r="57" spans="2:24" ht="24.95" customHeight="1" x14ac:dyDescent="0.35">
      <c r="B57" s="566"/>
      <c r="C57" s="567"/>
      <c r="D57" s="567"/>
      <c r="E57" s="567"/>
      <c r="F57" s="567"/>
      <c r="G57" s="568"/>
      <c r="H57" s="111"/>
      <c r="I57" s="254"/>
      <c r="J57" s="254"/>
      <c r="K57" s="254"/>
      <c r="L57" s="108"/>
      <c r="M57" s="108"/>
      <c r="N57" s="108"/>
      <c r="O57" s="108"/>
      <c r="P57" s="108"/>
      <c r="Q57" s="108"/>
      <c r="R57" s="108"/>
      <c r="S57" s="108"/>
      <c r="T57" s="108"/>
      <c r="U57" s="76"/>
      <c r="V57" s="76"/>
      <c r="W57" s="76"/>
      <c r="X57" s="75"/>
    </row>
    <row r="58" spans="2:24" ht="24.95" customHeight="1" thickBot="1" x14ac:dyDescent="0.4">
      <c r="B58" s="533" t="s">
        <v>24</v>
      </c>
      <c r="C58" s="528"/>
      <c r="D58" s="528"/>
      <c r="E58" s="528"/>
      <c r="F58" s="528"/>
      <c r="G58" s="534"/>
      <c r="H58" s="111"/>
      <c r="I58" s="255"/>
      <c r="J58" s="111"/>
      <c r="K58" s="111"/>
      <c r="L58" s="77"/>
      <c r="M58" s="77"/>
      <c r="N58" s="77"/>
      <c r="O58" s="77"/>
      <c r="P58" s="77"/>
      <c r="Q58" s="77"/>
      <c r="R58" s="77"/>
      <c r="S58" s="77"/>
      <c r="T58" s="77"/>
      <c r="U58" s="76"/>
      <c r="V58" s="76"/>
      <c r="W58" s="76"/>
      <c r="X58" s="75"/>
    </row>
    <row r="59" spans="2:24" ht="24.95" customHeight="1" x14ac:dyDescent="0.35">
      <c r="B59" s="192" t="s">
        <v>99</v>
      </c>
      <c r="C59" s="525" t="s">
        <v>100</v>
      </c>
      <c r="D59" s="525"/>
      <c r="E59" s="525"/>
      <c r="F59" s="193" t="s">
        <v>64</v>
      </c>
      <c r="G59" s="194" t="s">
        <v>67</v>
      </c>
      <c r="H59" s="111"/>
      <c r="I59" s="112" t="s">
        <v>58</v>
      </c>
      <c r="J59" s="113"/>
      <c r="K59" s="113"/>
      <c r="L59" s="85"/>
      <c r="M59" s="78"/>
      <c r="N59" s="78"/>
      <c r="O59" s="78"/>
      <c r="P59" s="78"/>
      <c r="Q59" s="78"/>
      <c r="R59" s="78"/>
      <c r="S59" s="78"/>
      <c r="T59" s="78"/>
      <c r="U59" s="76"/>
      <c r="V59" s="76"/>
      <c r="W59" s="76"/>
      <c r="X59" s="75"/>
    </row>
    <row r="60" spans="2:24" ht="24.95" customHeight="1" x14ac:dyDescent="0.35">
      <c r="B60" s="195" t="s">
        <v>6</v>
      </c>
      <c r="C60" s="543" t="s">
        <v>25</v>
      </c>
      <c r="D60" s="544"/>
      <c r="E60" s="545"/>
      <c r="F60" s="196">
        <v>4.1999999999999997E-3</v>
      </c>
      <c r="G60" s="197">
        <f>G24*F60</f>
        <v>0</v>
      </c>
      <c r="H60" s="111"/>
      <c r="I60" s="504" t="s">
        <v>109</v>
      </c>
      <c r="J60" s="505"/>
      <c r="K60" s="505"/>
      <c r="L60" s="90"/>
      <c r="M60" s="91"/>
      <c r="N60" s="91"/>
      <c r="O60" s="91"/>
      <c r="P60" s="91"/>
      <c r="Q60" s="91"/>
      <c r="R60" s="91"/>
      <c r="S60" s="91"/>
      <c r="T60" s="91"/>
      <c r="U60" s="76"/>
      <c r="V60" s="76"/>
      <c r="W60" s="76"/>
      <c r="X60" s="75"/>
    </row>
    <row r="61" spans="2:24" ht="24.95" customHeight="1" x14ac:dyDescent="0.35">
      <c r="B61" s="195" t="s">
        <v>7</v>
      </c>
      <c r="C61" s="543" t="s">
        <v>26</v>
      </c>
      <c r="D61" s="544"/>
      <c r="E61" s="545"/>
      <c r="F61" s="196">
        <v>2.9999999999999997E-4</v>
      </c>
      <c r="G61" s="197">
        <f>G24*F61</f>
        <v>0</v>
      </c>
      <c r="H61" s="111"/>
      <c r="I61" s="504" t="s">
        <v>109</v>
      </c>
      <c r="J61" s="505"/>
      <c r="K61" s="505"/>
      <c r="L61" s="90"/>
      <c r="M61" s="91"/>
      <c r="N61" s="91"/>
      <c r="O61" s="91"/>
      <c r="P61" s="91"/>
      <c r="Q61" s="91"/>
      <c r="R61" s="91"/>
      <c r="S61" s="91"/>
      <c r="T61" s="91"/>
      <c r="U61" s="76"/>
      <c r="V61" s="76"/>
      <c r="W61" s="76"/>
      <c r="X61" s="75"/>
    </row>
    <row r="62" spans="2:24" ht="24.95" customHeight="1" x14ac:dyDescent="0.35">
      <c r="B62" s="195" t="s">
        <v>8</v>
      </c>
      <c r="C62" s="198" t="s">
        <v>110</v>
      </c>
      <c r="D62" s="199"/>
      <c r="E62" s="200"/>
      <c r="F62" s="196">
        <v>3.44E-2</v>
      </c>
      <c r="G62" s="197">
        <f>G24*F62</f>
        <v>0</v>
      </c>
      <c r="H62" s="111"/>
      <c r="I62" s="504" t="s">
        <v>109</v>
      </c>
      <c r="J62" s="505"/>
      <c r="K62" s="505"/>
      <c r="L62" s="90"/>
      <c r="M62" s="91"/>
      <c r="N62" s="91"/>
      <c r="O62" s="91"/>
      <c r="P62" s="91"/>
      <c r="Q62" s="91"/>
      <c r="R62" s="91"/>
      <c r="S62" s="91"/>
      <c r="T62" s="91"/>
      <c r="U62" s="76"/>
      <c r="V62" s="76"/>
      <c r="W62" s="76"/>
      <c r="X62" s="75"/>
    </row>
    <row r="63" spans="2:24" ht="83.25" customHeight="1" x14ac:dyDescent="0.35">
      <c r="B63" s="201" t="s">
        <v>9</v>
      </c>
      <c r="C63" s="549" t="s">
        <v>101</v>
      </c>
      <c r="D63" s="550"/>
      <c r="E63" s="551"/>
      <c r="F63" s="202">
        <v>1.9400000000000001E-2</v>
      </c>
      <c r="G63" s="203">
        <f>G24*F63</f>
        <v>0</v>
      </c>
      <c r="H63" s="111"/>
      <c r="I63" s="504" t="s">
        <v>98</v>
      </c>
      <c r="J63" s="505"/>
      <c r="K63" s="505"/>
      <c r="L63" s="103"/>
      <c r="M63" s="104"/>
      <c r="N63" s="104"/>
      <c r="O63" s="104"/>
      <c r="P63" s="104"/>
      <c r="Q63" s="104"/>
      <c r="R63" s="104"/>
      <c r="S63" s="104"/>
      <c r="T63" s="104"/>
      <c r="U63" s="76"/>
      <c r="V63" s="76"/>
      <c r="W63" s="76"/>
      <c r="X63" s="75"/>
    </row>
    <row r="64" spans="2:24" ht="24.95" customHeight="1" x14ac:dyDescent="0.35">
      <c r="B64" s="201" t="s">
        <v>10</v>
      </c>
      <c r="C64" s="538" t="s">
        <v>102</v>
      </c>
      <c r="D64" s="539"/>
      <c r="E64" s="540"/>
      <c r="F64" s="204">
        <f>F44*F63</f>
        <v>7.7212000000000018E-3</v>
      </c>
      <c r="G64" s="205">
        <f>G63*F64</f>
        <v>0</v>
      </c>
      <c r="H64" s="111"/>
      <c r="I64" s="116" t="s">
        <v>109</v>
      </c>
      <c r="J64" s="117"/>
      <c r="K64" s="117"/>
      <c r="L64" s="103"/>
      <c r="M64" s="104"/>
      <c r="N64" s="104"/>
      <c r="O64" s="104"/>
      <c r="P64" s="104"/>
      <c r="Q64" s="104"/>
      <c r="R64" s="104"/>
      <c r="S64" s="104"/>
      <c r="T64" s="104"/>
      <c r="U64" s="76"/>
      <c r="V64" s="76"/>
      <c r="W64" s="76"/>
      <c r="X64" s="75"/>
    </row>
    <row r="65" spans="2:24" ht="24.95" customHeight="1" x14ac:dyDescent="0.35">
      <c r="B65" s="201" t="s">
        <v>12</v>
      </c>
      <c r="C65" s="512" t="s">
        <v>111</v>
      </c>
      <c r="D65" s="513"/>
      <c r="E65" s="514"/>
      <c r="F65" s="212" t="s">
        <v>112</v>
      </c>
      <c r="G65" s="205">
        <f>F65*G24</f>
        <v>0</v>
      </c>
      <c r="H65" s="111"/>
      <c r="I65" s="504" t="s">
        <v>109</v>
      </c>
      <c r="J65" s="505"/>
      <c r="K65" s="506"/>
      <c r="L65" s="90"/>
      <c r="M65" s="91"/>
      <c r="N65" s="91"/>
      <c r="O65" s="91"/>
      <c r="P65" s="91"/>
      <c r="Q65" s="91"/>
      <c r="R65" s="91"/>
      <c r="S65" s="91"/>
      <c r="T65" s="91"/>
      <c r="U65" s="76"/>
      <c r="V65" s="76"/>
      <c r="W65" s="76"/>
      <c r="X65" s="75"/>
    </row>
    <row r="66" spans="2:24" ht="24.95" customHeight="1" thickBot="1" x14ac:dyDescent="0.4">
      <c r="B66" s="142"/>
      <c r="C66" s="143"/>
      <c r="D66" s="143"/>
      <c r="E66" s="207" t="s">
        <v>52</v>
      </c>
      <c r="F66" s="208">
        <f>SUM(F60:F65)</f>
        <v>6.6021200000000002E-2</v>
      </c>
      <c r="G66" s="190">
        <f>SUM(G60:G65)</f>
        <v>0</v>
      </c>
      <c r="H66" s="111"/>
      <c r="I66" s="507" t="s">
        <v>274</v>
      </c>
      <c r="J66" s="508"/>
      <c r="K66" s="509"/>
      <c r="L66" s="84"/>
      <c r="M66" s="78"/>
      <c r="N66" s="78"/>
      <c r="O66" s="78"/>
      <c r="P66" s="78"/>
      <c r="Q66" s="78"/>
      <c r="R66" s="78"/>
      <c r="S66" s="78"/>
      <c r="T66" s="78"/>
      <c r="U66" s="76"/>
      <c r="V66" s="76"/>
      <c r="W66" s="76"/>
      <c r="X66" s="75"/>
    </row>
    <row r="67" spans="2:24" ht="24.95" customHeight="1" x14ac:dyDescent="0.35">
      <c r="B67" s="546"/>
      <c r="C67" s="547"/>
      <c r="D67" s="547"/>
      <c r="E67" s="547"/>
      <c r="F67" s="547"/>
      <c r="G67" s="548"/>
      <c r="H67" s="111"/>
      <c r="I67" s="111"/>
      <c r="J67" s="111"/>
      <c r="K67" s="111"/>
      <c r="L67" s="77"/>
      <c r="M67" s="77"/>
      <c r="N67" s="77"/>
      <c r="O67" s="77"/>
      <c r="P67" s="77"/>
      <c r="Q67" s="77"/>
      <c r="R67" s="77"/>
      <c r="S67" s="77"/>
      <c r="T67" s="77"/>
      <c r="U67" s="76"/>
      <c r="V67" s="76"/>
      <c r="W67" s="76"/>
      <c r="X67" s="75"/>
    </row>
    <row r="68" spans="2:24" ht="24.95" customHeight="1" thickBot="1" x14ac:dyDescent="0.4">
      <c r="B68" s="533" t="s">
        <v>27</v>
      </c>
      <c r="C68" s="528"/>
      <c r="D68" s="528"/>
      <c r="E68" s="528"/>
      <c r="F68" s="528"/>
      <c r="G68" s="534"/>
      <c r="H68" s="111"/>
      <c r="I68" s="111"/>
      <c r="J68" s="111"/>
      <c r="K68" s="111"/>
      <c r="L68" s="77"/>
      <c r="M68" s="77"/>
      <c r="N68" s="77"/>
      <c r="O68" s="77"/>
      <c r="P68" s="77"/>
      <c r="Q68" s="77"/>
      <c r="R68" s="77"/>
      <c r="S68" s="77"/>
      <c r="T68" s="77"/>
      <c r="U68" s="76"/>
      <c r="V68" s="76"/>
      <c r="W68" s="76"/>
      <c r="X68" s="75"/>
    </row>
    <row r="69" spans="2:24" ht="24.95" customHeight="1" x14ac:dyDescent="0.35">
      <c r="B69" s="192" t="s">
        <v>114</v>
      </c>
      <c r="C69" s="525" t="s">
        <v>115</v>
      </c>
      <c r="D69" s="525"/>
      <c r="E69" s="525"/>
      <c r="F69" s="193" t="s">
        <v>64</v>
      </c>
      <c r="G69" s="209" t="s">
        <v>67</v>
      </c>
      <c r="H69" s="111"/>
      <c r="I69" s="112" t="s">
        <v>58</v>
      </c>
      <c r="J69" s="113"/>
      <c r="K69" s="113"/>
      <c r="L69" s="85"/>
      <c r="M69" s="94"/>
      <c r="N69" s="94"/>
      <c r="O69" s="94"/>
      <c r="P69" s="94"/>
      <c r="Q69" s="94"/>
      <c r="R69" s="94"/>
      <c r="S69" s="94"/>
      <c r="T69" s="94"/>
      <c r="U69" s="76"/>
      <c r="V69" s="76"/>
      <c r="W69" s="76"/>
      <c r="X69" s="75"/>
    </row>
    <row r="70" spans="2:24" ht="24.95" customHeight="1" x14ac:dyDescent="0.35">
      <c r="B70" s="195" t="s">
        <v>6</v>
      </c>
      <c r="C70" s="543" t="s">
        <v>103</v>
      </c>
      <c r="D70" s="544"/>
      <c r="E70" s="545"/>
      <c r="F70" s="196">
        <v>8.3299999999999999E-2</v>
      </c>
      <c r="G70" s="197">
        <f>(G19+G21)*F70</f>
        <v>0</v>
      </c>
      <c r="H70" s="111"/>
      <c r="I70" s="210" t="s">
        <v>117</v>
      </c>
      <c r="J70" s="211"/>
      <c r="K70" s="211"/>
      <c r="L70" s="95"/>
      <c r="M70" s="96"/>
      <c r="N70" s="96"/>
      <c r="O70" s="96"/>
      <c r="P70" s="96"/>
      <c r="Q70" s="96"/>
      <c r="R70" s="96"/>
      <c r="S70" s="96"/>
      <c r="T70" s="96"/>
      <c r="U70" s="76"/>
      <c r="V70" s="76"/>
      <c r="W70" s="76"/>
      <c r="X70" s="75"/>
    </row>
    <row r="71" spans="2:24" ht="24.95" customHeight="1" x14ac:dyDescent="0.35">
      <c r="B71" s="195" t="s">
        <v>7</v>
      </c>
      <c r="C71" s="543" t="s">
        <v>116</v>
      </c>
      <c r="D71" s="544"/>
      <c r="E71" s="545"/>
      <c r="F71" s="196">
        <v>1.3899999999999999E-2</v>
      </c>
      <c r="G71" s="197">
        <f>G24*F71</f>
        <v>0</v>
      </c>
      <c r="H71" s="111"/>
      <c r="I71" s="210" t="s">
        <v>109</v>
      </c>
      <c r="J71" s="211"/>
      <c r="K71" s="211"/>
      <c r="L71" s="90"/>
      <c r="M71" s="91"/>
      <c r="N71" s="91"/>
      <c r="O71" s="91"/>
      <c r="P71" s="91"/>
      <c r="Q71" s="91"/>
      <c r="R71" s="91"/>
      <c r="S71" s="91"/>
      <c r="T71" s="91"/>
      <c r="U71" s="76"/>
      <c r="V71" s="76"/>
      <c r="W71" s="76"/>
      <c r="X71" s="75"/>
    </row>
    <row r="72" spans="2:24" ht="24.95" customHeight="1" x14ac:dyDescent="0.35">
      <c r="B72" s="195" t="s">
        <v>8</v>
      </c>
      <c r="C72" s="543" t="s">
        <v>104</v>
      </c>
      <c r="D72" s="544"/>
      <c r="E72" s="545"/>
      <c r="F72" s="196">
        <v>2.8E-3</v>
      </c>
      <c r="G72" s="197">
        <f>G24*F72</f>
        <v>0</v>
      </c>
      <c r="H72" s="111"/>
      <c r="I72" s="210" t="s">
        <v>109</v>
      </c>
      <c r="J72" s="211"/>
      <c r="K72" s="211"/>
      <c r="L72" s="90"/>
      <c r="M72" s="91"/>
      <c r="N72" s="91"/>
      <c r="O72" s="91"/>
      <c r="P72" s="91"/>
      <c r="Q72" s="91"/>
      <c r="R72" s="91"/>
      <c r="S72" s="91"/>
      <c r="T72" s="91"/>
      <c r="U72" s="76"/>
      <c r="V72" s="76"/>
      <c r="W72" s="76"/>
      <c r="X72" s="75"/>
    </row>
    <row r="73" spans="2:24" ht="24.95" customHeight="1" x14ac:dyDescent="0.35">
      <c r="B73" s="201" t="s">
        <v>9</v>
      </c>
      <c r="C73" s="538" t="s">
        <v>113</v>
      </c>
      <c r="D73" s="539"/>
      <c r="E73" s="540"/>
      <c r="F73" s="202">
        <v>2.0000000000000001E-4</v>
      </c>
      <c r="G73" s="203">
        <f>G24*F73</f>
        <v>0</v>
      </c>
      <c r="H73" s="111"/>
      <c r="I73" s="210" t="s">
        <v>109</v>
      </c>
      <c r="J73" s="211"/>
      <c r="K73" s="211"/>
      <c r="L73" s="90"/>
      <c r="M73" s="91"/>
      <c r="N73" s="91"/>
      <c r="O73" s="91"/>
      <c r="P73" s="91"/>
      <c r="Q73" s="91"/>
      <c r="R73" s="91"/>
      <c r="S73" s="91"/>
      <c r="T73" s="91"/>
      <c r="U73" s="76"/>
      <c r="V73" s="76"/>
      <c r="W73" s="76"/>
      <c r="X73" s="75"/>
    </row>
    <row r="74" spans="2:24" ht="24.95" customHeight="1" x14ac:dyDescent="0.35">
      <c r="B74" s="201" t="s">
        <v>10</v>
      </c>
      <c r="C74" s="538" t="s">
        <v>105</v>
      </c>
      <c r="D74" s="539"/>
      <c r="E74" s="540"/>
      <c r="F74" s="212">
        <v>6.9999999999999999E-4</v>
      </c>
      <c r="G74" s="205">
        <f>G24*F74</f>
        <v>0</v>
      </c>
      <c r="H74" s="111"/>
      <c r="I74" s="210" t="s">
        <v>109</v>
      </c>
      <c r="J74" s="211"/>
      <c r="K74" s="211"/>
      <c r="L74" s="90"/>
      <c r="M74" s="91"/>
      <c r="N74" s="91"/>
      <c r="O74" s="91"/>
      <c r="P74" s="91"/>
      <c r="Q74" s="91"/>
      <c r="R74" s="91"/>
      <c r="S74" s="91"/>
      <c r="T74" s="91"/>
      <c r="U74" s="76"/>
      <c r="V74" s="76"/>
      <c r="W74" s="76"/>
      <c r="X74" s="75"/>
    </row>
    <row r="75" spans="2:24" ht="24.95" customHeight="1" x14ac:dyDescent="0.35">
      <c r="B75" s="201" t="s">
        <v>12</v>
      </c>
      <c r="C75" s="512" t="s">
        <v>106</v>
      </c>
      <c r="D75" s="513"/>
      <c r="E75" s="514"/>
      <c r="F75" s="212">
        <v>2.8999999999999998E-3</v>
      </c>
      <c r="G75" s="205">
        <f>G24*F75</f>
        <v>0</v>
      </c>
      <c r="H75" s="111"/>
      <c r="I75" s="210" t="s">
        <v>109</v>
      </c>
      <c r="J75" s="211"/>
      <c r="K75" s="211"/>
      <c r="L75" s="90"/>
      <c r="M75" s="91"/>
      <c r="N75" s="91"/>
      <c r="O75" s="91"/>
      <c r="P75" s="91"/>
      <c r="Q75" s="91"/>
      <c r="R75" s="91"/>
      <c r="S75" s="91"/>
      <c r="T75" s="91"/>
      <c r="U75" s="76"/>
      <c r="V75" s="76"/>
      <c r="W75" s="76"/>
      <c r="X75" s="75"/>
    </row>
    <row r="76" spans="2:24" ht="24.95" customHeight="1" x14ac:dyDescent="0.35">
      <c r="B76" s="201" t="s">
        <v>18</v>
      </c>
      <c r="C76" s="512" t="s">
        <v>28</v>
      </c>
      <c r="D76" s="513"/>
      <c r="E76" s="514"/>
      <c r="F76" s="256"/>
      <c r="G76" s="205"/>
      <c r="H76" s="111"/>
      <c r="I76" s="116" t="s">
        <v>154</v>
      </c>
      <c r="J76" s="245"/>
      <c r="K76" s="246"/>
      <c r="L76" s="84"/>
      <c r="M76" s="78"/>
      <c r="N76" s="78"/>
      <c r="O76" s="78"/>
      <c r="P76" s="78"/>
      <c r="Q76" s="78"/>
      <c r="R76" s="78"/>
      <c r="S76" s="78"/>
      <c r="T76" s="78"/>
      <c r="U76" s="76"/>
      <c r="V76" s="76"/>
      <c r="W76" s="76"/>
      <c r="X76" s="75"/>
    </row>
    <row r="77" spans="2:24" ht="24.95" customHeight="1" x14ac:dyDescent="0.35">
      <c r="B77" s="169"/>
      <c r="C77" s="170"/>
      <c r="D77" s="170"/>
      <c r="E77" s="121" t="s">
        <v>108</v>
      </c>
      <c r="F77" s="214">
        <f>SUM(F70:F76)</f>
        <v>0.1038</v>
      </c>
      <c r="G77" s="173">
        <f>SUM(G70:G76)</f>
        <v>0</v>
      </c>
      <c r="H77" s="111"/>
      <c r="I77" s="247"/>
      <c r="J77" s="245"/>
      <c r="K77" s="246"/>
      <c r="L77" s="84"/>
      <c r="M77" s="78"/>
      <c r="N77" s="78"/>
      <c r="O77" s="78"/>
      <c r="P77" s="78"/>
      <c r="Q77" s="78"/>
      <c r="R77" s="78"/>
      <c r="S77" s="78"/>
      <c r="T77" s="78"/>
      <c r="U77" s="76"/>
      <c r="V77" s="76"/>
      <c r="W77" s="76"/>
      <c r="X77" s="75"/>
    </row>
    <row r="78" spans="2:24" ht="24.95" customHeight="1" x14ac:dyDescent="0.35">
      <c r="B78" s="201" t="s">
        <v>20</v>
      </c>
      <c r="C78" s="541" t="s">
        <v>107</v>
      </c>
      <c r="D78" s="531"/>
      <c r="E78" s="531"/>
      <c r="F78" s="542"/>
      <c r="G78" s="205">
        <f>G77*F44</f>
        <v>0</v>
      </c>
      <c r="H78" s="111"/>
      <c r="I78" s="247"/>
      <c r="J78" s="245"/>
      <c r="K78" s="246"/>
      <c r="L78" s="84"/>
      <c r="M78" s="78"/>
      <c r="N78" s="78"/>
      <c r="O78" s="78"/>
      <c r="P78" s="78"/>
      <c r="Q78" s="78"/>
      <c r="R78" s="78"/>
      <c r="S78" s="78"/>
      <c r="T78" s="78"/>
      <c r="U78" s="76"/>
      <c r="V78" s="76"/>
      <c r="W78" s="76"/>
      <c r="X78" s="75"/>
    </row>
    <row r="79" spans="2:24" ht="24.95" customHeight="1" thickBot="1" x14ac:dyDescent="0.4">
      <c r="B79" s="142"/>
      <c r="C79" s="143"/>
      <c r="D79" s="143"/>
      <c r="E79" s="528" t="s">
        <v>29</v>
      </c>
      <c r="F79" s="529"/>
      <c r="G79" s="190">
        <f>G77+G78</f>
        <v>0</v>
      </c>
      <c r="H79" s="111"/>
      <c r="I79" s="507" t="s">
        <v>274</v>
      </c>
      <c r="J79" s="508"/>
      <c r="K79" s="509"/>
      <c r="L79" s="84"/>
      <c r="M79" s="78"/>
      <c r="N79" s="78"/>
      <c r="O79" s="78"/>
      <c r="P79" s="78"/>
      <c r="Q79" s="78"/>
      <c r="R79" s="78"/>
      <c r="S79" s="78"/>
      <c r="T79" s="78"/>
      <c r="U79" s="76"/>
      <c r="V79" s="76"/>
      <c r="W79" s="76"/>
      <c r="X79" s="75"/>
    </row>
    <row r="80" spans="2:24" ht="24.95" customHeight="1" x14ac:dyDescent="0.35">
      <c r="B80" s="530"/>
      <c r="C80" s="531"/>
      <c r="D80" s="531"/>
      <c r="E80" s="531"/>
      <c r="F80" s="531"/>
      <c r="G80" s="532"/>
      <c r="H80" s="111"/>
      <c r="I80" s="111"/>
      <c r="J80" s="111"/>
      <c r="K80" s="111"/>
      <c r="L80" s="77"/>
      <c r="M80" s="77"/>
      <c r="N80" s="77"/>
      <c r="O80" s="77"/>
      <c r="P80" s="77"/>
      <c r="Q80" s="77"/>
      <c r="R80" s="77"/>
      <c r="S80" s="77"/>
      <c r="T80" s="77"/>
      <c r="U80" s="76"/>
      <c r="V80" s="76"/>
      <c r="W80" s="76"/>
      <c r="X80" s="75"/>
    </row>
    <row r="81" spans="2:24" ht="24.95" customHeight="1" thickBot="1" x14ac:dyDescent="0.4">
      <c r="B81" s="533" t="s">
        <v>30</v>
      </c>
      <c r="C81" s="528"/>
      <c r="D81" s="528"/>
      <c r="E81" s="528"/>
      <c r="F81" s="528"/>
      <c r="G81" s="534"/>
      <c r="H81" s="111"/>
      <c r="I81" s="111"/>
      <c r="J81" s="111"/>
      <c r="K81" s="111"/>
      <c r="L81" s="77"/>
      <c r="M81" s="77"/>
      <c r="N81" s="77"/>
      <c r="O81" s="77"/>
      <c r="P81" s="77"/>
      <c r="Q81" s="77"/>
      <c r="R81" s="77"/>
      <c r="S81" s="77"/>
      <c r="T81" s="77"/>
      <c r="U81" s="76"/>
      <c r="V81" s="76"/>
      <c r="W81" s="76"/>
      <c r="X81" s="75"/>
    </row>
    <row r="82" spans="2:24" s="8" customFormat="1" ht="24.95" customHeight="1" x14ac:dyDescent="0.35">
      <c r="B82" s="192" t="s">
        <v>152</v>
      </c>
      <c r="C82" s="525" t="s">
        <v>153</v>
      </c>
      <c r="D82" s="525"/>
      <c r="E82" s="525"/>
      <c r="F82" s="525"/>
      <c r="G82" s="209" t="s">
        <v>67</v>
      </c>
      <c r="H82" s="111"/>
      <c r="I82" s="112" t="s">
        <v>58</v>
      </c>
      <c r="J82" s="216"/>
      <c r="K82" s="273"/>
      <c r="L82" s="94"/>
      <c r="M82" s="94"/>
      <c r="N82" s="94"/>
      <c r="O82" s="94"/>
      <c r="P82" s="94"/>
      <c r="Q82" s="94"/>
      <c r="R82" s="94"/>
      <c r="S82" s="94"/>
      <c r="T82" s="94"/>
      <c r="U82" s="76"/>
      <c r="V82" s="76"/>
      <c r="W82" s="76"/>
      <c r="X82" s="75"/>
    </row>
    <row r="83" spans="2:24" ht="24.95" customHeight="1" x14ac:dyDescent="0.35">
      <c r="B83" s="162" t="s">
        <v>6</v>
      </c>
      <c r="C83" s="512" t="s">
        <v>31</v>
      </c>
      <c r="D83" s="513"/>
      <c r="E83" s="513"/>
      <c r="F83" s="514"/>
      <c r="G83" s="129">
        <f>'UNIFORMES E EPI''S'!G5</f>
        <v>0</v>
      </c>
      <c r="H83" s="111"/>
      <c r="I83" s="499" t="s">
        <v>256</v>
      </c>
      <c r="J83" s="261"/>
      <c r="K83" s="260"/>
      <c r="L83" s="78"/>
      <c r="M83" s="78"/>
      <c r="N83" s="78"/>
      <c r="O83" s="78"/>
      <c r="P83" s="78"/>
      <c r="Q83" s="78"/>
      <c r="R83" s="78"/>
      <c r="S83" s="78"/>
      <c r="T83" s="78"/>
      <c r="U83" s="76"/>
      <c r="V83" s="76"/>
      <c r="W83" s="76"/>
      <c r="X83" s="75"/>
    </row>
    <row r="84" spans="2:24" ht="24.95" customHeight="1" x14ac:dyDescent="0.35">
      <c r="B84" s="162" t="s">
        <v>7</v>
      </c>
      <c r="C84" s="512" t="s">
        <v>173</v>
      </c>
      <c r="D84" s="513"/>
      <c r="E84" s="513"/>
      <c r="F84" s="514"/>
      <c r="G84" s="129">
        <v>0</v>
      </c>
      <c r="H84" s="111"/>
      <c r="I84" s="499"/>
      <c r="J84" s="261"/>
      <c r="K84" s="260"/>
      <c r="L84" s="78"/>
      <c r="M84" s="78"/>
      <c r="N84" s="78"/>
      <c r="O84" s="78"/>
      <c r="P84" s="78"/>
      <c r="Q84" s="78"/>
      <c r="R84" s="78"/>
      <c r="S84" s="78"/>
      <c r="T84" s="78"/>
      <c r="U84" s="76"/>
      <c r="V84" s="76"/>
      <c r="W84" s="76"/>
      <c r="X84" s="75"/>
    </row>
    <row r="85" spans="2:24" ht="24.95" customHeight="1" x14ac:dyDescent="0.35">
      <c r="B85" s="162" t="s">
        <v>8</v>
      </c>
      <c r="C85" s="535" t="s">
        <v>32</v>
      </c>
      <c r="D85" s="536"/>
      <c r="E85" s="536"/>
      <c r="F85" s="537"/>
      <c r="G85" s="163">
        <v>0</v>
      </c>
      <c r="H85" s="111"/>
      <c r="I85" s="116"/>
      <c r="J85" s="261"/>
      <c r="K85" s="260"/>
      <c r="L85" s="78"/>
      <c r="M85" s="78"/>
      <c r="N85" s="78"/>
      <c r="O85" s="78"/>
      <c r="P85" s="78"/>
      <c r="Q85" s="78"/>
      <c r="R85" s="78"/>
      <c r="S85" s="78"/>
      <c r="T85" s="78"/>
      <c r="U85" s="76"/>
      <c r="V85" s="76"/>
      <c r="W85" s="76"/>
      <c r="X85" s="75"/>
    </row>
    <row r="86" spans="2:24" ht="24.95" customHeight="1" thickBot="1" x14ac:dyDescent="0.4">
      <c r="B86" s="162" t="s">
        <v>9</v>
      </c>
      <c r="C86" s="512" t="s">
        <v>11</v>
      </c>
      <c r="D86" s="513"/>
      <c r="E86" s="513"/>
      <c r="F86" s="514"/>
      <c r="G86" s="187"/>
      <c r="H86" s="111"/>
      <c r="I86" s="140" t="s">
        <v>154</v>
      </c>
      <c r="J86" s="261"/>
      <c r="K86" s="260"/>
      <c r="L86" s="78"/>
      <c r="M86" s="78"/>
      <c r="N86" s="78"/>
      <c r="O86" s="78"/>
      <c r="P86" s="78"/>
      <c r="Q86" s="78"/>
      <c r="R86" s="78"/>
      <c r="S86" s="78"/>
      <c r="T86" s="78"/>
      <c r="U86" s="76"/>
      <c r="V86" s="76"/>
      <c r="W86" s="76"/>
      <c r="X86" s="75"/>
    </row>
    <row r="87" spans="2:24" ht="24.95" customHeight="1" x14ac:dyDescent="0.35">
      <c r="B87" s="142"/>
      <c r="C87" s="143"/>
      <c r="D87" s="143"/>
      <c r="E87" s="528" t="s">
        <v>51</v>
      </c>
      <c r="F87" s="529"/>
      <c r="G87" s="190">
        <f>SUM(G83:G86)</f>
        <v>0</v>
      </c>
      <c r="H87" s="111"/>
      <c r="I87" s="111"/>
      <c r="J87" s="111"/>
      <c r="K87" s="111"/>
      <c r="L87" s="77"/>
      <c r="M87" s="77"/>
      <c r="N87" s="77"/>
      <c r="O87" s="77"/>
      <c r="P87" s="77"/>
      <c r="Q87" s="77"/>
      <c r="R87" s="77"/>
      <c r="S87" s="77"/>
      <c r="T87" s="77"/>
      <c r="U87" s="76"/>
      <c r="V87" s="76"/>
      <c r="W87" s="76"/>
      <c r="X87" s="75"/>
    </row>
    <row r="88" spans="2:24" ht="24.95" customHeight="1" x14ac:dyDescent="0.35">
      <c r="B88" s="218"/>
      <c r="C88" s="219"/>
      <c r="D88" s="219"/>
      <c r="E88" s="220"/>
      <c r="F88" s="220"/>
      <c r="G88" s="221"/>
      <c r="H88" s="111"/>
      <c r="I88" s="111"/>
      <c r="J88" s="111"/>
      <c r="K88" s="111"/>
      <c r="L88" s="77"/>
      <c r="M88" s="77"/>
      <c r="N88" s="77"/>
      <c r="O88" s="77"/>
      <c r="P88" s="77"/>
      <c r="Q88" s="77"/>
      <c r="R88" s="77"/>
      <c r="S88" s="77"/>
      <c r="T88" s="77"/>
      <c r="U88" s="76"/>
      <c r="V88" s="76"/>
      <c r="W88" s="76"/>
      <c r="X88" s="75"/>
    </row>
    <row r="89" spans="2:24" ht="24.95" customHeight="1" thickBot="1" x14ac:dyDescent="0.4">
      <c r="B89" s="533" t="s">
        <v>33</v>
      </c>
      <c r="C89" s="528"/>
      <c r="D89" s="528"/>
      <c r="E89" s="528"/>
      <c r="F89" s="528"/>
      <c r="G89" s="534"/>
      <c r="H89" s="111"/>
      <c r="I89" s="111"/>
      <c r="J89" s="111"/>
      <c r="K89" s="111"/>
      <c r="L89" s="77"/>
      <c r="M89" s="77"/>
      <c r="N89" s="77"/>
      <c r="O89" s="77"/>
      <c r="P89" s="77"/>
      <c r="Q89" s="77"/>
      <c r="R89" s="77"/>
      <c r="S89" s="77"/>
      <c r="T89" s="77"/>
      <c r="U89" s="76"/>
      <c r="V89" s="76"/>
      <c r="W89" s="76"/>
      <c r="X89" s="75"/>
    </row>
    <row r="90" spans="2:24" ht="50.25" customHeight="1" x14ac:dyDescent="0.35">
      <c r="B90" s="192" t="s">
        <v>118</v>
      </c>
      <c r="C90" s="222" t="s">
        <v>119</v>
      </c>
      <c r="D90" s="222" t="s">
        <v>139</v>
      </c>
      <c r="E90" s="222" t="s">
        <v>125</v>
      </c>
      <c r="F90" s="222" t="s">
        <v>127</v>
      </c>
      <c r="G90" s="209" t="s">
        <v>67</v>
      </c>
      <c r="H90" s="111"/>
      <c r="I90" s="112" t="s">
        <v>58</v>
      </c>
      <c r="J90" s="113"/>
      <c r="K90" s="113"/>
      <c r="L90" s="85"/>
      <c r="M90" s="94"/>
      <c r="N90" s="94"/>
      <c r="O90" s="94"/>
      <c r="P90" s="94"/>
      <c r="Q90" s="94"/>
      <c r="R90" s="94"/>
      <c r="S90" s="94"/>
      <c r="T90" s="94"/>
      <c r="U90" s="98"/>
      <c r="V90" s="98"/>
      <c r="W90" s="98"/>
      <c r="X90" s="248"/>
    </row>
    <row r="91" spans="2:24" ht="56.25" customHeight="1" x14ac:dyDescent="0.35">
      <c r="B91" s="162" t="s">
        <v>6</v>
      </c>
      <c r="C91" s="223" t="s">
        <v>34</v>
      </c>
      <c r="D91" s="224">
        <f>G24+G56+G66+G79+G87</f>
        <v>184.8</v>
      </c>
      <c r="E91" s="225"/>
      <c r="F91" s="226">
        <v>0.05</v>
      </c>
      <c r="G91" s="129">
        <f>D91*F91</f>
        <v>9.24</v>
      </c>
      <c r="H91" s="111"/>
      <c r="I91" s="510" t="s">
        <v>120</v>
      </c>
      <c r="J91" s="511"/>
      <c r="K91" s="511"/>
      <c r="L91" s="95"/>
      <c r="M91" s="96"/>
      <c r="N91" s="91"/>
      <c r="O91" s="91"/>
      <c r="P91" s="91"/>
      <c r="Q91" s="91"/>
      <c r="R91" s="91"/>
      <c r="S91" s="91"/>
      <c r="T91" s="91"/>
      <c r="U91" s="91"/>
      <c r="V91" s="91"/>
      <c r="W91" s="98"/>
      <c r="X91" s="248"/>
    </row>
    <row r="92" spans="2:24" ht="47.25" customHeight="1" x14ac:dyDescent="0.3">
      <c r="B92" s="162" t="s">
        <v>7</v>
      </c>
      <c r="C92" s="223" t="s">
        <v>35</v>
      </c>
      <c r="D92" s="224">
        <f>G24+G56+G66+G79+G87+G91</f>
        <v>194.04000000000002</v>
      </c>
      <c r="E92" s="225"/>
      <c r="F92" s="226">
        <v>0.1</v>
      </c>
      <c r="G92" s="129">
        <f>D92*F92</f>
        <v>19.404000000000003</v>
      </c>
      <c r="H92" s="111"/>
      <c r="I92" s="504" t="s">
        <v>121</v>
      </c>
      <c r="J92" s="505"/>
      <c r="K92" s="505"/>
      <c r="L92" s="88"/>
      <c r="M92" s="86"/>
      <c r="N92" s="86"/>
      <c r="O92" s="86"/>
      <c r="P92" s="91"/>
      <c r="Q92" s="91"/>
      <c r="R92" s="91"/>
      <c r="S92" s="91"/>
      <c r="T92" s="91"/>
      <c r="U92" s="91"/>
      <c r="V92" s="91"/>
      <c r="W92" s="91"/>
      <c r="X92" s="249"/>
    </row>
    <row r="93" spans="2:24" ht="24.95" customHeight="1" x14ac:dyDescent="0.35">
      <c r="B93" s="162" t="s">
        <v>8</v>
      </c>
      <c r="C93" s="227" t="s">
        <v>128</v>
      </c>
      <c r="D93" s="228">
        <f>D91+G91+G92</f>
        <v>213.44400000000002</v>
      </c>
      <c r="E93" s="176"/>
      <c r="F93" s="179"/>
      <c r="G93" s="147">
        <f>D93/(1-E97)</f>
        <v>240.50028169014087</v>
      </c>
      <c r="H93" s="111"/>
      <c r="I93" s="116" t="s">
        <v>140</v>
      </c>
      <c r="J93" s="117"/>
      <c r="K93" s="117"/>
      <c r="L93" s="88"/>
      <c r="M93" s="86"/>
      <c r="N93" s="86"/>
      <c r="O93" s="86"/>
      <c r="P93" s="86"/>
      <c r="Q93" s="86"/>
      <c r="R93" s="86"/>
      <c r="S93" s="86"/>
      <c r="T93" s="86"/>
      <c r="U93" s="98"/>
      <c r="V93" s="98"/>
      <c r="W93" s="98"/>
      <c r="X93" s="248"/>
    </row>
    <row r="94" spans="2:24" ht="24.95" customHeight="1" x14ac:dyDescent="0.35">
      <c r="B94" s="162" t="s">
        <v>9</v>
      </c>
      <c r="C94" s="125" t="s">
        <v>36</v>
      </c>
      <c r="D94" s="229"/>
      <c r="E94" s="230">
        <v>1.6500000000000001E-2</v>
      </c>
      <c r="F94" s="231"/>
      <c r="G94" s="147">
        <f>G93*E94</f>
        <v>3.9682546478873246</v>
      </c>
      <c r="H94" s="111"/>
      <c r="I94" s="116" t="s">
        <v>156</v>
      </c>
      <c r="J94" s="117"/>
      <c r="K94" s="117"/>
      <c r="L94" s="88"/>
      <c r="M94" s="86"/>
      <c r="N94" s="86"/>
      <c r="O94" s="86"/>
      <c r="P94" s="86"/>
      <c r="Q94" s="86"/>
      <c r="R94" s="86"/>
      <c r="S94" s="86"/>
      <c r="T94" s="86"/>
      <c r="U94" s="98"/>
      <c r="V94" s="98"/>
      <c r="W94" s="98"/>
      <c r="X94" s="248"/>
    </row>
    <row r="95" spans="2:24" ht="24.95" customHeight="1" x14ac:dyDescent="0.35">
      <c r="B95" s="162" t="s">
        <v>9</v>
      </c>
      <c r="C95" s="125" t="s">
        <v>37</v>
      </c>
      <c r="D95" s="229"/>
      <c r="E95" s="230">
        <v>7.5999999999999998E-2</v>
      </c>
      <c r="F95" s="231"/>
      <c r="G95" s="147">
        <f>G93*E95</f>
        <v>18.278021408450705</v>
      </c>
      <c r="H95" s="111"/>
      <c r="I95" s="116" t="s">
        <v>156</v>
      </c>
      <c r="J95" s="117"/>
      <c r="K95" s="117"/>
      <c r="L95" s="88"/>
      <c r="M95" s="86"/>
      <c r="N95" s="86"/>
      <c r="O95" s="86"/>
      <c r="P95" s="86"/>
      <c r="Q95" s="86"/>
      <c r="R95" s="86"/>
      <c r="S95" s="86"/>
      <c r="T95" s="86"/>
      <c r="U95" s="98"/>
      <c r="V95" s="98"/>
      <c r="W95" s="98"/>
      <c r="X95" s="248"/>
    </row>
    <row r="96" spans="2:24" ht="24.95" customHeight="1" x14ac:dyDescent="0.35">
      <c r="B96" s="162" t="s">
        <v>12</v>
      </c>
      <c r="C96" s="125" t="s">
        <v>38</v>
      </c>
      <c r="D96" s="229"/>
      <c r="E96" s="232">
        <v>0.02</v>
      </c>
      <c r="F96" s="232"/>
      <c r="G96" s="147">
        <f>G93*E96</f>
        <v>4.8100056338028176</v>
      </c>
      <c r="H96" s="111"/>
      <c r="I96" s="116" t="s">
        <v>137</v>
      </c>
      <c r="J96" s="117"/>
      <c r="K96" s="118"/>
      <c r="L96" s="86"/>
      <c r="M96" s="86"/>
      <c r="N96" s="86"/>
      <c r="O96" s="86"/>
      <c r="P96" s="86"/>
      <c r="Q96" s="86"/>
      <c r="R96" s="86"/>
      <c r="S96" s="86"/>
      <c r="T96" s="86"/>
      <c r="U96" s="98"/>
      <c r="V96" s="98"/>
      <c r="W96" s="98"/>
      <c r="X96" s="248"/>
    </row>
    <row r="97" spans="2:24" ht="24.95" customHeight="1" x14ac:dyDescent="0.35">
      <c r="B97" s="162"/>
      <c r="C97" s="125"/>
      <c r="D97" s="157" t="s">
        <v>126</v>
      </c>
      <c r="E97" s="235">
        <f>E94+E95+E96</f>
        <v>0.1125</v>
      </c>
      <c r="F97" s="232"/>
      <c r="G97" s="147"/>
      <c r="H97" s="111"/>
      <c r="I97" s="247"/>
      <c r="J97" s="245"/>
      <c r="K97" s="246"/>
      <c r="L97" s="78"/>
      <c r="M97" s="78"/>
      <c r="N97" s="78"/>
      <c r="O97" s="78"/>
      <c r="P97" s="78"/>
      <c r="Q97" s="78"/>
      <c r="R97" s="78"/>
      <c r="S97" s="78"/>
      <c r="T97" s="78"/>
      <c r="U97" s="76"/>
      <c r="V97" s="76"/>
      <c r="W97" s="76"/>
      <c r="X97" s="75"/>
    </row>
    <row r="98" spans="2:24" ht="24.95" customHeight="1" thickBot="1" x14ac:dyDescent="0.4">
      <c r="B98" s="142"/>
      <c r="C98" s="143"/>
      <c r="D98" s="143"/>
      <c r="E98" s="526" t="s">
        <v>53</v>
      </c>
      <c r="F98" s="527"/>
      <c r="G98" s="144">
        <f>G91+G92+G94+G95+G96</f>
        <v>55.700281690140855</v>
      </c>
      <c r="H98" s="111"/>
      <c r="I98" s="507" t="s">
        <v>274</v>
      </c>
      <c r="J98" s="508"/>
      <c r="K98" s="509"/>
      <c r="L98" s="77"/>
      <c r="M98" s="77"/>
      <c r="N98" s="77"/>
      <c r="O98" s="77"/>
      <c r="P98" s="77"/>
      <c r="Q98" s="77"/>
      <c r="R98" s="77"/>
      <c r="S98" s="77"/>
      <c r="T98" s="77"/>
      <c r="U98" s="76"/>
      <c r="V98" s="76"/>
      <c r="W98" s="76"/>
      <c r="X98" s="75"/>
    </row>
    <row r="99" spans="2:24" ht="24.95" customHeight="1" thickBot="1" x14ac:dyDescent="0.4">
      <c r="B99" s="518"/>
      <c r="C99" s="519"/>
      <c r="D99" s="519"/>
      <c r="E99" s="519"/>
      <c r="F99" s="519"/>
      <c r="G99" s="520"/>
      <c r="H99" s="111"/>
      <c r="I99" s="111"/>
      <c r="J99" s="111"/>
      <c r="K99" s="111"/>
      <c r="L99" s="77"/>
      <c r="M99" s="77"/>
      <c r="N99" s="77"/>
      <c r="O99" s="77"/>
      <c r="P99" s="77"/>
      <c r="Q99" s="77"/>
      <c r="R99" s="77"/>
      <c r="S99" s="77"/>
      <c r="T99" s="77"/>
      <c r="U99" s="76"/>
      <c r="V99" s="76"/>
      <c r="W99" s="76"/>
      <c r="X99" s="75"/>
    </row>
    <row r="100" spans="2:24" ht="24.95" customHeight="1" x14ac:dyDescent="0.35">
      <c r="B100" s="521" t="s">
        <v>129</v>
      </c>
      <c r="C100" s="522"/>
      <c r="D100" s="522"/>
      <c r="E100" s="522"/>
      <c r="F100" s="522"/>
      <c r="G100" s="523"/>
      <c r="H100" s="111"/>
      <c r="I100" s="111"/>
      <c r="J100" s="111"/>
      <c r="K100" s="111"/>
      <c r="L100" s="77"/>
      <c r="M100" s="77"/>
      <c r="N100" s="77"/>
      <c r="O100" s="77"/>
      <c r="P100" s="77"/>
      <c r="Q100" s="77"/>
      <c r="R100" s="77"/>
      <c r="S100" s="77"/>
      <c r="T100" s="77"/>
      <c r="U100" s="76"/>
      <c r="V100" s="76"/>
      <c r="W100" s="76"/>
      <c r="X100" s="75"/>
    </row>
    <row r="101" spans="2:24" ht="24.95" customHeight="1" x14ac:dyDescent="0.35">
      <c r="B101" s="524" t="s">
        <v>130</v>
      </c>
      <c r="C101" s="525"/>
      <c r="D101" s="525"/>
      <c r="E101" s="525"/>
      <c r="F101" s="525"/>
      <c r="G101" s="238" t="s">
        <v>67</v>
      </c>
      <c r="H101" s="111"/>
      <c r="I101" s="111"/>
      <c r="J101" s="111"/>
      <c r="K101" s="111"/>
      <c r="L101" s="77"/>
      <c r="M101" s="77"/>
      <c r="N101" s="77"/>
      <c r="O101" s="77"/>
      <c r="P101" s="77"/>
      <c r="Q101" s="77"/>
      <c r="R101" s="77"/>
      <c r="S101" s="77"/>
      <c r="T101" s="77"/>
      <c r="U101" s="76"/>
      <c r="V101" s="76"/>
      <c r="W101" s="76"/>
      <c r="X101" s="75"/>
    </row>
    <row r="102" spans="2:24" ht="24.95" customHeight="1" x14ac:dyDescent="0.35">
      <c r="B102" s="124" t="s">
        <v>6</v>
      </c>
      <c r="C102" s="512" t="s">
        <v>131</v>
      </c>
      <c r="D102" s="513"/>
      <c r="E102" s="513"/>
      <c r="F102" s="514"/>
      <c r="G102" s="147">
        <f>G24</f>
        <v>0</v>
      </c>
      <c r="H102" s="111"/>
      <c r="I102" s="111"/>
      <c r="J102" s="111"/>
      <c r="K102" s="111"/>
      <c r="L102" s="77"/>
      <c r="M102" s="77"/>
      <c r="N102" s="77"/>
      <c r="O102" s="77"/>
      <c r="P102" s="77"/>
      <c r="Q102" s="77"/>
      <c r="R102" s="77"/>
      <c r="S102" s="77"/>
      <c r="T102" s="77"/>
      <c r="U102" s="76"/>
      <c r="V102" s="76"/>
      <c r="W102" s="76"/>
      <c r="X102" s="75"/>
    </row>
    <row r="103" spans="2:24" ht="24.95" customHeight="1" x14ac:dyDescent="0.35">
      <c r="B103" s="124" t="s">
        <v>7</v>
      </c>
      <c r="C103" s="512" t="s">
        <v>132</v>
      </c>
      <c r="D103" s="513"/>
      <c r="E103" s="513"/>
      <c r="F103" s="514"/>
      <c r="G103" s="147">
        <f>G56</f>
        <v>184.8</v>
      </c>
      <c r="H103" s="111"/>
      <c r="I103" s="111"/>
      <c r="J103" s="111"/>
      <c r="K103" s="111"/>
      <c r="L103" s="77"/>
      <c r="M103" s="77"/>
      <c r="N103" s="77"/>
      <c r="O103" s="77"/>
      <c r="P103" s="77"/>
      <c r="Q103" s="77"/>
      <c r="R103" s="77"/>
      <c r="S103" s="77"/>
      <c r="T103" s="77"/>
      <c r="U103" s="76"/>
      <c r="V103" s="76"/>
      <c r="W103" s="76"/>
      <c r="X103" s="75"/>
    </row>
    <row r="104" spans="2:24" ht="24.95" customHeight="1" x14ac:dyDescent="0.35">
      <c r="B104" s="124" t="s">
        <v>8</v>
      </c>
      <c r="C104" s="512" t="s">
        <v>133</v>
      </c>
      <c r="D104" s="513"/>
      <c r="E104" s="513"/>
      <c r="F104" s="514"/>
      <c r="G104" s="129">
        <f>G66</f>
        <v>0</v>
      </c>
      <c r="H104" s="111"/>
      <c r="I104" s="111"/>
      <c r="J104" s="111"/>
      <c r="K104" s="111"/>
      <c r="L104" s="77"/>
      <c r="M104" s="77"/>
      <c r="N104" s="77"/>
      <c r="O104" s="77"/>
      <c r="P104" s="77"/>
      <c r="Q104" s="77"/>
      <c r="R104" s="77"/>
      <c r="S104" s="77"/>
      <c r="T104" s="77"/>
      <c r="U104" s="76"/>
      <c r="V104" s="76"/>
      <c r="W104" s="76"/>
      <c r="X104" s="75"/>
    </row>
    <row r="105" spans="2:24" ht="24.95" customHeight="1" x14ac:dyDescent="0.35">
      <c r="B105" s="124" t="s">
        <v>9</v>
      </c>
      <c r="C105" s="512" t="s">
        <v>134</v>
      </c>
      <c r="D105" s="513"/>
      <c r="E105" s="513"/>
      <c r="F105" s="514"/>
      <c r="G105" s="129">
        <f>G79</f>
        <v>0</v>
      </c>
      <c r="H105" s="111"/>
      <c r="I105" s="111"/>
      <c r="J105" s="111"/>
      <c r="K105" s="111"/>
      <c r="L105" s="77"/>
      <c r="M105" s="77"/>
      <c r="N105" s="77"/>
      <c r="O105" s="77"/>
      <c r="P105" s="77"/>
      <c r="Q105" s="77"/>
      <c r="R105" s="77"/>
      <c r="S105" s="77"/>
      <c r="T105" s="77"/>
      <c r="U105" s="76"/>
      <c r="V105" s="76"/>
      <c r="W105" s="76"/>
      <c r="X105" s="75"/>
    </row>
    <row r="106" spans="2:24" ht="24.95" customHeight="1" x14ac:dyDescent="0.35">
      <c r="B106" s="124" t="s">
        <v>10</v>
      </c>
      <c r="C106" s="512" t="s">
        <v>135</v>
      </c>
      <c r="D106" s="513"/>
      <c r="E106" s="513"/>
      <c r="F106" s="514"/>
      <c r="G106" s="129">
        <f>G87</f>
        <v>0</v>
      </c>
      <c r="H106" s="111"/>
      <c r="I106" s="111"/>
      <c r="J106" s="111"/>
      <c r="K106" s="111"/>
      <c r="L106" s="77"/>
      <c r="M106" s="77"/>
      <c r="N106" s="77"/>
      <c r="O106" s="77"/>
      <c r="P106" s="77"/>
      <c r="Q106" s="77"/>
      <c r="R106" s="77"/>
      <c r="S106" s="77"/>
      <c r="T106" s="77"/>
      <c r="U106" s="76"/>
      <c r="V106" s="76"/>
      <c r="W106" s="76"/>
      <c r="X106" s="75"/>
    </row>
    <row r="107" spans="2:24" ht="24.95" customHeight="1" thickBot="1" x14ac:dyDescent="0.4">
      <c r="B107" s="239" t="s">
        <v>12</v>
      </c>
      <c r="C107" s="515" t="s">
        <v>136</v>
      </c>
      <c r="D107" s="516"/>
      <c r="E107" s="516"/>
      <c r="F107" s="517"/>
      <c r="G107" s="240">
        <f>G98</f>
        <v>55.700281690140855</v>
      </c>
      <c r="H107" s="111"/>
      <c r="I107" s="111"/>
      <c r="J107" s="111"/>
      <c r="K107" s="111"/>
      <c r="L107" s="77"/>
      <c r="M107" s="77"/>
      <c r="N107" s="77"/>
      <c r="O107" s="77"/>
      <c r="P107" s="77"/>
      <c r="Q107" s="77"/>
      <c r="R107" s="77"/>
      <c r="S107" s="77"/>
      <c r="T107" s="77"/>
      <c r="U107" s="76"/>
      <c r="V107" s="76"/>
      <c r="W107" s="76"/>
      <c r="X107" s="75"/>
    </row>
    <row r="108" spans="2:24" ht="24.95" customHeight="1" thickBot="1" x14ac:dyDescent="0.4">
      <c r="B108" s="241"/>
      <c r="C108" s="242"/>
      <c r="D108" s="500" t="s">
        <v>138</v>
      </c>
      <c r="E108" s="500"/>
      <c r="F108" s="501"/>
      <c r="G108" s="243">
        <f>SUM(G102:G107)</f>
        <v>240.50028169014087</v>
      </c>
      <c r="H108" s="111"/>
      <c r="I108" s="111"/>
      <c r="J108" s="111"/>
      <c r="K108" s="111"/>
      <c r="L108" s="77"/>
      <c r="M108" s="77"/>
      <c r="N108" s="77"/>
      <c r="O108" s="77"/>
      <c r="P108" s="77"/>
      <c r="Q108" s="77"/>
      <c r="R108" s="77"/>
      <c r="S108" s="77"/>
      <c r="T108" s="77"/>
      <c r="U108" s="76"/>
      <c r="V108" s="76"/>
      <c r="W108" s="76"/>
      <c r="X108" s="75"/>
    </row>
    <row r="109" spans="2:24" ht="18" customHeight="1" x14ac:dyDescent="0.25">
      <c r="B109" s="5"/>
      <c r="C109" s="5"/>
      <c r="D109" s="5"/>
      <c r="E109" s="5"/>
      <c r="F109" s="6"/>
      <c r="G109" s="7"/>
      <c r="J109" s="1"/>
      <c r="K109" s="1"/>
      <c r="L109" s="1"/>
      <c r="M109" s="1"/>
      <c r="N109" s="1"/>
      <c r="O109" s="1"/>
      <c r="P109" s="1"/>
    </row>
    <row r="110" spans="2:24" ht="20.25" x14ac:dyDescent="0.3">
      <c r="C110" s="19"/>
    </row>
    <row r="111" spans="2:24" x14ac:dyDescent="0.25">
      <c r="C111" s="4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</sheetData>
  <sheetProtection deleteColumns="0"/>
  <mergeCells count="116">
    <mergeCell ref="B1:G1"/>
    <mergeCell ref="B2:D2"/>
    <mergeCell ref="E2:G2"/>
    <mergeCell ref="B3:D3"/>
    <mergeCell ref="E3:G3"/>
    <mergeCell ref="B7:D7"/>
    <mergeCell ref="E7:G7"/>
    <mergeCell ref="B4:D4"/>
    <mergeCell ref="E4:G4"/>
    <mergeCell ref="B5:D5"/>
    <mergeCell ref="E5:G5"/>
    <mergeCell ref="B6:D6"/>
    <mergeCell ref="E6:G6"/>
    <mergeCell ref="B10:D10"/>
    <mergeCell ref="E10:G10"/>
    <mergeCell ref="B11:D11"/>
    <mergeCell ref="E11:G11"/>
    <mergeCell ref="B12:G12"/>
    <mergeCell ref="B8:D8"/>
    <mergeCell ref="E8:G8"/>
    <mergeCell ref="B9:D9"/>
    <mergeCell ref="E9:G9"/>
    <mergeCell ref="E24:F24"/>
    <mergeCell ref="B25:G25"/>
    <mergeCell ref="B26:G26"/>
    <mergeCell ref="B27:G27"/>
    <mergeCell ref="C28:E28"/>
    <mergeCell ref="B16:G16"/>
    <mergeCell ref="B17:G17"/>
    <mergeCell ref="B13:D14"/>
    <mergeCell ref="E13:G13"/>
    <mergeCell ref="E14:G14"/>
    <mergeCell ref="B15:D15"/>
    <mergeCell ref="E15:G15"/>
    <mergeCell ref="C38:E38"/>
    <mergeCell ref="C39:E39"/>
    <mergeCell ref="C40:E40"/>
    <mergeCell ref="C35:E35"/>
    <mergeCell ref="C36:E36"/>
    <mergeCell ref="C37:E37"/>
    <mergeCell ref="C29:D29"/>
    <mergeCell ref="C30:D30"/>
    <mergeCell ref="C32:F32"/>
    <mergeCell ref="B34:G34"/>
    <mergeCell ref="I60:K60"/>
    <mergeCell ref="I61:K61"/>
    <mergeCell ref="B45:G45"/>
    <mergeCell ref="C46:F46"/>
    <mergeCell ref="B47:B48"/>
    <mergeCell ref="C47:C48"/>
    <mergeCell ref="G47:G48"/>
    <mergeCell ref="C41:E41"/>
    <mergeCell ref="C42:E42"/>
    <mergeCell ref="C43:E43"/>
    <mergeCell ref="B49:B50"/>
    <mergeCell ref="C49:D50"/>
    <mergeCell ref="G49:G50"/>
    <mergeCell ref="C51:F51"/>
    <mergeCell ref="C52:F52"/>
    <mergeCell ref="B58:G58"/>
    <mergeCell ref="C59:E59"/>
    <mergeCell ref="C60:E60"/>
    <mergeCell ref="C61:E61"/>
    <mergeCell ref="C53:F53"/>
    <mergeCell ref="C54:F54"/>
    <mergeCell ref="E56:F56"/>
    <mergeCell ref="B57:G57"/>
    <mergeCell ref="I62:K62"/>
    <mergeCell ref="I65:K65"/>
    <mergeCell ref="C74:E74"/>
    <mergeCell ref="C75:E75"/>
    <mergeCell ref="C76:E76"/>
    <mergeCell ref="C78:F78"/>
    <mergeCell ref="C71:E71"/>
    <mergeCell ref="C72:E72"/>
    <mergeCell ref="C73:E73"/>
    <mergeCell ref="B67:G67"/>
    <mergeCell ref="B68:G68"/>
    <mergeCell ref="C69:E69"/>
    <mergeCell ref="C70:E70"/>
    <mergeCell ref="C63:E63"/>
    <mergeCell ref="C64:E64"/>
    <mergeCell ref="C65:E65"/>
    <mergeCell ref="B80:G80"/>
    <mergeCell ref="B81:G81"/>
    <mergeCell ref="C82:F82"/>
    <mergeCell ref="C83:F83"/>
    <mergeCell ref="C84:F84"/>
    <mergeCell ref="C85:F85"/>
    <mergeCell ref="C86:F86"/>
    <mergeCell ref="E87:F87"/>
    <mergeCell ref="B89:G89"/>
    <mergeCell ref="I83:I84"/>
    <mergeCell ref="D108:F108"/>
    <mergeCell ref="I1:K1"/>
    <mergeCell ref="I29:K29"/>
    <mergeCell ref="I38:K38"/>
    <mergeCell ref="I47:K48"/>
    <mergeCell ref="I49:K50"/>
    <mergeCell ref="I63:K63"/>
    <mergeCell ref="I66:K66"/>
    <mergeCell ref="I79:K79"/>
    <mergeCell ref="I98:K98"/>
    <mergeCell ref="I92:K92"/>
    <mergeCell ref="I91:K91"/>
    <mergeCell ref="C105:F105"/>
    <mergeCell ref="C106:F106"/>
    <mergeCell ref="C107:F107"/>
    <mergeCell ref="B99:G99"/>
    <mergeCell ref="B100:G100"/>
    <mergeCell ref="B101:F101"/>
    <mergeCell ref="C102:F102"/>
    <mergeCell ref="C103:F103"/>
    <mergeCell ref="C104:F104"/>
    <mergeCell ref="E98:F98"/>
    <mergeCell ref="E79:F79"/>
  </mergeCells>
  <hyperlinks>
    <hyperlink ref="J2" location="RESUMO!A1" display="RESUMO"/>
    <hyperlink ref="I83:I84" location="'UNIFORMES E EPI''S'!A1" display="Valor obtido na aba &quot;Uniformes e Epi's&quot;"/>
    <hyperlink ref="I66:K66" r:id="rId1" display="¹Link: https://transparencia.stj.jus.br/wp-content/uploads/Manual_do_Modelo_de_Planilhas_de_Custos_do_STJ.pdf"/>
    <hyperlink ref="I79:K79" r:id="rId2" display="¹Link: https://transparencia.stj.jus.br/wp-content/uploads/Manual_do_Modelo_de_Planilhas_de_Custos_do_STJ.pdf"/>
    <hyperlink ref="I98:K98" r:id="rId3" display="¹Link: https://transparencia.stj.jus.br/wp-content/uploads/Manual_do_Modelo_de_Planilhas_de_Custos_do_STJ.pdf"/>
  </hyperlinks>
  <printOptions verticalCentered="1"/>
  <pageMargins left="0.19685039370078741" right="0.19685039370078741" top="0.19685039370078741" bottom="0.19685039370078741" header="0.31496062992125984" footer="0.31496062992125984"/>
  <pageSetup paperSize="9" scale="45" fitToHeight="0" orientation="portrait" r:id="rId4"/>
  <ignoredErrors>
    <ignoredError sqref="F65" numberStoredAsText="1"/>
  </ignoredErrors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112"/>
  <sheetViews>
    <sheetView zoomScale="60" zoomScaleNormal="60" workbookViewId="0">
      <selection activeCell="J2" sqref="J2"/>
    </sheetView>
  </sheetViews>
  <sheetFormatPr defaultRowHeight="15" x14ac:dyDescent="0.25"/>
  <cols>
    <col min="1" max="1" width="3.28515625" style="8" customWidth="1"/>
    <col min="2" max="2" width="10.85546875" style="8" customWidth="1"/>
    <col min="3" max="3" width="63.42578125" style="8" customWidth="1"/>
    <col min="4" max="4" width="32.140625" style="8" customWidth="1"/>
    <col min="5" max="5" width="38.28515625" style="8" customWidth="1"/>
    <col min="6" max="6" width="42" style="8" customWidth="1"/>
    <col min="7" max="7" width="31.140625" style="8" customWidth="1"/>
    <col min="8" max="8" width="2.28515625" style="8" customWidth="1"/>
    <col min="9" max="9" width="60.7109375" style="8" customWidth="1"/>
    <col min="10" max="10" width="64.5703125" style="8" customWidth="1"/>
    <col min="11" max="11" width="52.5703125" style="8" customWidth="1"/>
    <col min="12" max="12" width="29" style="8" customWidth="1"/>
    <col min="13" max="13" width="26.85546875" style="8" customWidth="1"/>
    <col min="14" max="14" width="21.5703125" style="8" customWidth="1"/>
    <col min="15" max="15" width="10.7109375" style="8" customWidth="1"/>
    <col min="16" max="16" width="14.28515625" style="8" customWidth="1"/>
    <col min="17" max="17" width="15.140625" style="8" customWidth="1"/>
    <col min="18" max="18" width="16" style="8" customWidth="1"/>
    <col min="19" max="19" width="14.7109375" style="8" customWidth="1"/>
    <col min="20" max="20" width="13" style="8" customWidth="1"/>
    <col min="21" max="21" width="13.85546875" style="8" customWidth="1"/>
    <col min="22" max="23" width="10.42578125" style="8" customWidth="1"/>
    <col min="24" max="16384" width="9.140625" style="8"/>
  </cols>
  <sheetData>
    <row r="1" spans="2:23" ht="24.95" customHeight="1" thickBot="1" x14ac:dyDescent="0.4">
      <c r="B1" s="610" t="s">
        <v>39</v>
      </c>
      <c r="C1" s="611"/>
      <c r="D1" s="611"/>
      <c r="E1" s="611"/>
      <c r="F1" s="611"/>
      <c r="G1" s="612"/>
      <c r="H1" s="110"/>
      <c r="I1" s="502" t="s">
        <v>54</v>
      </c>
      <c r="J1" s="503"/>
      <c r="K1" s="503"/>
      <c r="L1" s="258"/>
      <c r="M1" s="258"/>
      <c r="N1" s="258"/>
      <c r="O1" s="258"/>
      <c r="P1" s="258"/>
      <c r="Q1" s="258"/>
      <c r="R1" s="258"/>
      <c r="S1" s="258"/>
      <c r="T1" s="258"/>
      <c r="U1" s="259"/>
      <c r="V1" s="259"/>
      <c r="W1" s="259"/>
    </row>
    <row r="2" spans="2:23" ht="24.95" customHeight="1" x14ac:dyDescent="0.35">
      <c r="B2" s="613" t="s">
        <v>0</v>
      </c>
      <c r="C2" s="614"/>
      <c r="D2" s="614"/>
      <c r="E2" s="615"/>
      <c r="F2" s="616"/>
      <c r="G2" s="617"/>
      <c r="H2" s="111"/>
      <c r="I2" s="291" t="s">
        <v>58</v>
      </c>
      <c r="J2" s="664" t="s">
        <v>294</v>
      </c>
      <c r="K2" s="273"/>
      <c r="L2" s="273"/>
      <c r="M2" s="260"/>
      <c r="N2" s="260"/>
      <c r="O2" s="260"/>
      <c r="P2" s="260"/>
      <c r="Q2" s="260"/>
      <c r="R2" s="260"/>
      <c r="S2" s="260"/>
      <c r="T2" s="260"/>
      <c r="U2" s="259"/>
      <c r="V2" s="259"/>
      <c r="W2" s="259"/>
    </row>
    <row r="3" spans="2:23" ht="24.95" customHeight="1" x14ac:dyDescent="0.35">
      <c r="B3" s="596" t="s">
        <v>1</v>
      </c>
      <c r="C3" s="597"/>
      <c r="D3" s="597"/>
      <c r="E3" s="595"/>
      <c r="F3" s="547"/>
      <c r="G3" s="548"/>
      <c r="H3" s="115"/>
      <c r="I3" s="292"/>
      <c r="J3" s="261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59"/>
      <c r="V3" s="259"/>
      <c r="W3" s="259"/>
    </row>
    <row r="4" spans="2:23" ht="24.95" customHeight="1" x14ac:dyDescent="0.35">
      <c r="B4" s="596" t="s">
        <v>2</v>
      </c>
      <c r="C4" s="597"/>
      <c r="D4" s="597"/>
      <c r="E4" s="595"/>
      <c r="F4" s="547"/>
      <c r="G4" s="548"/>
      <c r="H4" s="115"/>
      <c r="I4" s="292"/>
      <c r="J4" s="261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59"/>
      <c r="W4" s="259"/>
    </row>
    <row r="5" spans="2:23" ht="24.95" customHeight="1" x14ac:dyDescent="0.35">
      <c r="B5" s="598" t="s">
        <v>55</v>
      </c>
      <c r="C5" s="599"/>
      <c r="D5" s="600"/>
      <c r="E5" s="601"/>
      <c r="F5" s="602"/>
      <c r="G5" s="603"/>
      <c r="H5" s="115"/>
      <c r="I5" s="292"/>
      <c r="J5" s="261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59"/>
      <c r="W5" s="259"/>
    </row>
    <row r="6" spans="2:23" ht="24.95" customHeight="1" x14ac:dyDescent="0.35">
      <c r="B6" s="596" t="s">
        <v>3</v>
      </c>
      <c r="C6" s="597"/>
      <c r="D6" s="597"/>
      <c r="E6" s="595" t="s">
        <v>56</v>
      </c>
      <c r="F6" s="547"/>
      <c r="G6" s="548"/>
      <c r="H6" s="115"/>
      <c r="I6" s="292"/>
      <c r="J6" s="261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59"/>
      <c r="V6" s="259"/>
      <c r="W6" s="259"/>
    </row>
    <row r="7" spans="2:23" ht="24.95" customHeight="1" x14ac:dyDescent="0.35">
      <c r="B7" s="618" t="s">
        <v>40</v>
      </c>
      <c r="C7" s="619"/>
      <c r="D7" s="619"/>
      <c r="E7" s="601"/>
      <c r="F7" s="602"/>
      <c r="G7" s="603"/>
      <c r="H7" s="115"/>
      <c r="I7" s="292"/>
      <c r="J7" s="261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59"/>
      <c r="V7" s="259"/>
      <c r="W7" s="259"/>
    </row>
    <row r="8" spans="2:23" ht="24.95" customHeight="1" x14ac:dyDescent="0.35">
      <c r="B8" s="607" t="s">
        <v>57</v>
      </c>
      <c r="C8" s="608"/>
      <c r="D8" s="609"/>
      <c r="E8" s="601"/>
      <c r="F8" s="602"/>
      <c r="G8" s="603"/>
      <c r="H8" s="115"/>
      <c r="I8" s="292"/>
      <c r="J8" s="261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59"/>
      <c r="V8" s="259"/>
      <c r="W8" s="259"/>
    </row>
    <row r="9" spans="2:23" ht="24.95" customHeight="1" x14ac:dyDescent="0.35">
      <c r="B9" s="607" t="s">
        <v>45</v>
      </c>
      <c r="C9" s="608"/>
      <c r="D9" s="609"/>
      <c r="E9" s="595" t="s">
        <v>187</v>
      </c>
      <c r="F9" s="547"/>
      <c r="G9" s="548"/>
      <c r="H9" s="111"/>
      <c r="I9" s="292" t="s">
        <v>59</v>
      </c>
      <c r="J9" s="217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59"/>
      <c r="V9" s="259"/>
      <c r="W9" s="259"/>
    </row>
    <row r="10" spans="2:23" ht="24.95" customHeight="1" x14ac:dyDescent="0.35">
      <c r="B10" s="596" t="s">
        <v>4</v>
      </c>
      <c r="C10" s="597"/>
      <c r="D10" s="597"/>
      <c r="E10" s="595">
        <v>12</v>
      </c>
      <c r="F10" s="547"/>
      <c r="G10" s="548"/>
      <c r="H10" s="115"/>
      <c r="I10" s="292"/>
      <c r="J10" s="261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59"/>
      <c r="V10" s="259"/>
      <c r="W10" s="259"/>
    </row>
    <row r="11" spans="2:23" ht="24.95" customHeight="1" x14ac:dyDescent="0.35">
      <c r="B11" s="598" t="s">
        <v>122</v>
      </c>
      <c r="C11" s="599"/>
      <c r="D11" s="600"/>
      <c r="E11" s="601" t="s">
        <v>123</v>
      </c>
      <c r="F11" s="602"/>
      <c r="G11" s="603"/>
      <c r="H11" s="115"/>
      <c r="I11" s="292" t="s">
        <v>124</v>
      </c>
      <c r="J11" s="261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59"/>
      <c r="V11" s="259"/>
      <c r="W11" s="259"/>
    </row>
    <row r="12" spans="2:23" ht="24.95" customHeight="1" x14ac:dyDescent="0.35">
      <c r="B12" s="604"/>
      <c r="C12" s="605"/>
      <c r="D12" s="605"/>
      <c r="E12" s="605"/>
      <c r="F12" s="595"/>
      <c r="G12" s="606"/>
      <c r="H12" s="115"/>
      <c r="I12" s="292"/>
      <c r="J12" s="261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59"/>
      <c r="V12" s="259"/>
      <c r="W12" s="259"/>
    </row>
    <row r="13" spans="2:23" ht="24.95" customHeight="1" x14ac:dyDescent="0.35">
      <c r="B13" s="581" t="s">
        <v>41</v>
      </c>
      <c r="C13" s="582"/>
      <c r="D13" s="583"/>
      <c r="E13" s="587" t="s">
        <v>288</v>
      </c>
      <c r="F13" s="588"/>
      <c r="G13" s="589"/>
      <c r="H13" s="115"/>
      <c r="I13" s="292"/>
      <c r="J13" s="217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59"/>
      <c r="V13" s="259"/>
      <c r="W13" s="259"/>
    </row>
    <row r="14" spans="2:23" ht="24.95" customHeight="1" x14ac:dyDescent="0.35">
      <c r="B14" s="584"/>
      <c r="C14" s="585"/>
      <c r="D14" s="586"/>
      <c r="E14" s="590" t="s">
        <v>181</v>
      </c>
      <c r="F14" s="591"/>
      <c r="G14" s="592"/>
      <c r="H14" s="115"/>
      <c r="I14" s="292"/>
      <c r="J14" s="217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59"/>
      <c r="V14" s="259"/>
      <c r="W14" s="259"/>
    </row>
    <row r="15" spans="2:23" ht="24.95" customHeight="1" thickBot="1" x14ac:dyDescent="0.4">
      <c r="B15" s="593" t="s">
        <v>42</v>
      </c>
      <c r="C15" s="594"/>
      <c r="D15" s="594"/>
      <c r="E15" s="595">
        <v>1</v>
      </c>
      <c r="F15" s="547"/>
      <c r="G15" s="548"/>
      <c r="H15" s="115"/>
      <c r="I15" s="293"/>
      <c r="J15" s="217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59"/>
      <c r="V15" s="259"/>
      <c r="W15" s="259"/>
    </row>
    <row r="16" spans="2:23" ht="24.95" customHeight="1" x14ac:dyDescent="0.35">
      <c r="B16" s="578" t="s">
        <v>5</v>
      </c>
      <c r="C16" s="579"/>
      <c r="D16" s="579"/>
      <c r="E16" s="579"/>
      <c r="F16" s="579"/>
      <c r="G16" s="580"/>
      <c r="H16" s="115"/>
      <c r="I16" s="115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259"/>
      <c r="V16" s="259"/>
      <c r="W16" s="259"/>
    </row>
    <row r="17" spans="2:23" ht="24.95" customHeight="1" thickBot="1" x14ac:dyDescent="0.4">
      <c r="B17" s="533" t="s">
        <v>49</v>
      </c>
      <c r="C17" s="528"/>
      <c r="D17" s="528"/>
      <c r="E17" s="528"/>
      <c r="F17" s="528"/>
      <c r="G17" s="534"/>
      <c r="H17" s="115"/>
      <c r="I17" s="115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259"/>
      <c r="V17" s="259"/>
      <c r="W17" s="259"/>
    </row>
    <row r="18" spans="2:23" ht="24.95" customHeight="1" x14ac:dyDescent="0.35">
      <c r="B18" s="120" t="s">
        <v>62</v>
      </c>
      <c r="C18" s="121" t="s">
        <v>63</v>
      </c>
      <c r="D18" s="122" t="s">
        <v>64</v>
      </c>
      <c r="E18" s="122" t="s">
        <v>65</v>
      </c>
      <c r="F18" s="122" t="s">
        <v>66</v>
      </c>
      <c r="G18" s="123" t="s">
        <v>67</v>
      </c>
      <c r="H18" s="115"/>
      <c r="I18" s="112" t="s">
        <v>58</v>
      </c>
      <c r="J18" s="113"/>
      <c r="K18" s="113"/>
      <c r="L18" s="216"/>
      <c r="M18" s="260"/>
      <c r="N18" s="260"/>
      <c r="O18" s="260"/>
      <c r="P18" s="260"/>
      <c r="Q18" s="260"/>
      <c r="R18" s="260"/>
      <c r="S18" s="260"/>
      <c r="T18" s="260"/>
      <c r="U18" s="259"/>
      <c r="V18" s="259"/>
      <c r="W18" s="259"/>
    </row>
    <row r="19" spans="2:23" ht="24.95" customHeight="1" x14ac:dyDescent="0.35">
      <c r="B19" s="124" t="s">
        <v>6</v>
      </c>
      <c r="C19" s="125" t="s">
        <v>43</v>
      </c>
      <c r="D19" s="126" t="s">
        <v>68</v>
      </c>
      <c r="E19" s="127">
        <v>1</v>
      </c>
      <c r="F19" s="128">
        <v>0</v>
      </c>
      <c r="G19" s="129">
        <f>F19</f>
        <v>0</v>
      </c>
      <c r="H19" s="111"/>
      <c r="I19" s="130" t="s">
        <v>61</v>
      </c>
      <c r="J19" s="131"/>
      <c r="K19" s="245"/>
      <c r="L19" s="261"/>
      <c r="M19" s="260"/>
      <c r="N19" s="260"/>
      <c r="O19" s="260"/>
      <c r="P19" s="260"/>
      <c r="Q19" s="260"/>
      <c r="R19" s="260"/>
      <c r="S19" s="260"/>
      <c r="T19" s="260"/>
      <c r="U19" s="259"/>
      <c r="V19" s="259"/>
      <c r="W19" s="259"/>
    </row>
    <row r="20" spans="2:23" ht="24.95" customHeight="1" x14ac:dyDescent="0.35">
      <c r="B20" s="124" t="s">
        <v>7</v>
      </c>
      <c r="C20" s="125" t="s">
        <v>44</v>
      </c>
      <c r="D20" s="126" t="s">
        <v>68</v>
      </c>
      <c r="E20" s="127">
        <v>220</v>
      </c>
      <c r="F20" s="132">
        <f>(G19+G21)/E20</f>
        <v>2.7600000000000002</v>
      </c>
      <c r="G20" s="129">
        <f>F20</f>
        <v>2.7600000000000002</v>
      </c>
      <c r="H20" s="111"/>
      <c r="I20" s="116" t="s">
        <v>159</v>
      </c>
      <c r="J20" s="117"/>
      <c r="K20" s="117"/>
      <c r="L20" s="217"/>
      <c r="M20" s="262"/>
      <c r="N20" s="262"/>
      <c r="O20" s="262"/>
      <c r="P20" s="262"/>
      <c r="Q20" s="260"/>
      <c r="R20" s="260"/>
      <c r="S20" s="260"/>
      <c r="T20" s="260"/>
      <c r="U20" s="259"/>
      <c r="V20" s="259"/>
      <c r="W20" s="259"/>
    </row>
    <row r="21" spans="2:23" ht="24.95" customHeight="1" x14ac:dyDescent="0.35">
      <c r="B21" s="124" t="s">
        <v>8</v>
      </c>
      <c r="C21" s="125" t="s">
        <v>180</v>
      </c>
      <c r="D21" s="133">
        <v>0.4</v>
      </c>
      <c r="E21" s="134">
        <v>1</v>
      </c>
      <c r="F21" s="132">
        <f>D21*1518</f>
        <v>607.20000000000005</v>
      </c>
      <c r="G21" s="129">
        <f>F21</f>
        <v>607.20000000000005</v>
      </c>
      <c r="H21" s="111"/>
      <c r="I21" s="135" t="s">
        <v>279</v>
      </c>
      <c r="J21" s="136"/>
      <c r="K21" s="136"/>
      <c r="L21" s="263"/>
      <c r="M21" s="264"/>
      <c r="N21" s="264"/>
      <c r="O21" s="264"/>
      <c r="P21" s="264"/>
      <c r="Q21" s="264"/>
      <c r="R21" s="264"/>
      <c r="S21" s="264"/>
      <c r="T21" s="264"/>
      <c r="U21" s="259"/>
      <c r="V21" s="259"/>
      <c r="W21" s="259"/>
    </row>
    <row r="22" spans="2:23" ht="24.95" customHeight="1" x14ac:dyDescent="0.35">
      <c r="B22" s="124" t="s">
        <v>9</v>
      </c>
      <c r="C22" s="125" t="s">
        <v>69</v>
      </c>
      <c r="D22" s="133">
        <v>0</v>
      </c>
      <c r="E22" s="134">
        <v>0</v>
      </c>
      <c r="F22" s="132">
        <f>F20*D22</f>
        <v>0</v>
      </c>
      <c r="G22" s="129">
        <f>F22*E22</f>
        <v>0</v>
      </c>
      <c r="H22" s="111"/>
      <c r="I22" s="135"/>
      <c r="J22" s="136"/>
      <c r="K22" s="136"/>
      <c r="L22" s="263"/>
      <c r="M22" s="264"/>
      <c r="N22" s="264"/>
      <c r="O22" s="264"/>
      <c r="P22" s="264"/>
      <c r="Q22" s="264"/>
      <c r="R22" s="264"/>
      <c r="S22" s="264"/>
      <c r="T22" s="264"/>
      <c r="U22" s="259"/>
      <c r="V22" s="259"/>
      <c r="W22" s="259"/>
    </row>
    <row r="23" spans="2:23" ht="24.95" customHeight="1" thickBot="1" x14ac:dyDescent="0.4">
      <c r="B23" s="124" t="s">
        <v>10</v>
      </c>
      <c r="C23" s="125" t="s">
        <v>11</v>
      </c>
      <c r="D23" s="138"/>
      <c r="E23" s="132" t="s">
        <v>46</v>
      </c>
      <c r="F23" s="132"/>
      <c r="G23" s="129"/>
      <c r="H23" s="139"/>
      <c r="I23" s="140" t="s">
        <v>154</v>
      </c>
      <c r="J23" s="141"/>
      <c r="K23" s="141"/>
      <c r="L23" s="217"/>
      <c r="M23" s="262"/>
      <c r="N23" s="262"/>
      <c r="O23" s="262"/>
      <c r="P23" s="262"/>
      <c r="Q23" s="262"/>
      <c r="R23" s="262"/>
      <c r="S23" s="262"/>
      <c r="T23" s="262"/>
      <c r="U23" s="259"/>
      <c r="V23" s="259"/>
      <c r="W23" s="259"/>
    </row>
    <row r="24" spans="2:23" ht="24.95" customHeight="1" x14ac:dyDescent="0.35">
      <c r="B24" s="142"/>
      <c r="C24" s="143"/>
      <c r="D24" s="143"/>
      <c r="E24" s="528" t="s">
        <v>50</v>
      </c>
      <c r="F24" s="529"/>
      <c r="G24" s="144">
        <f>G19+G21+G22</f>
        <v>607.20000000000005</v>
      </c>
      <c r="H24" s="139"/>
      <c r="I24" s="139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259"/>
      <c r="V24" s="259"/>
      <c r="W24" s="259"/>
    </row>
    <row r="25" spans="2:23" ht="53.25" customHeight="1" x14ac:dyDescent="0.35">
      <c r="B25" s="621" t="s">
        <v>70</v>
      </c>
      <c r="C25" s="621"/>
      <c r="D25" s="621"/>
      <c r="E25" s="621"/>
      <c r="F25" s="621"/>
      <c r="G25" s="621"/>
      <c r="H25" s="265"/>
      <c r="I25" s="265"/>
      <c r="J25" s="265"/>
      <c r="K25" s="265"/>
      <c r="L25" s="266"/>
      <c r="M25" s="111"/>
      <c r="N25" s="111"/>
      <c r="O25" s="111"/>
      <c r="P25" s="111"/>
      <c r="Q25" s="111"/>
      <c r="R25" s="111"/>
      <c r="S25" s="111"/>
      <c r="T25" s="111"/>
      <c r="U25" s="259"/>
      <c r="V25" s="259"/>
      <c r="W25" s="259"/>
    </row>
    <row r="26" spans="2:23" ht="24.95" customHeight="1" x14ac:dyDescent="0.35">
      <c r="B26" s="546"/>
      <c r="C26" s="547"/>
      <c r="D26" s="547"/>
      <c r="E26" s="547"/>
      <c r="F26" s="547"/>
      <c r="G26" s="548"/>
      <c r="H26" s="115"/>
      <c r="I26" s="115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259"/>
      <c r="V26" s="259"/>
      <c r="W26" s="259"/>
    </row>
    <row r="27" spans="2:23" ht="24.95" customHeight="1" x14ac:dyDescent="0.35">
      <c r="B27" s="533" t="s">
        <v>13</v>
      </c>
      <c r="C27" s="528"/>
      <c r="D27" s="528"/>
      <c r="E27" s="528"/>
      <c r="F27" s="528"/>
      <c r="G27" s="534"/>
      <c r="H27" s="115"/>
      <c r="I27" s="115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259"/>
      <c r="V27" s="259"/>
      <c r="W27" s="259"/>
    </row>
    <row r="28" spans="2:23" ht="24.95" customHeight="1" thickBot="1" x14ac:dyDescent="0.4">
      <c r="B28" s="552" t="s">
        <v>72</v>
      </c>
      <c r="C28" s="553"/>
      <c r="D28" s="553"/>
      <c r="E28" s="553"/>
      <c r="F28" s="553"/>
      <c r="G28" s="554"/>
      <c r="H28" s="115"/>
      <c r="I28" s="115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259"/>
      <c r="V28" s="259"/>
      <c r="W28" s="259"/>
    </row>
    <row r="29" spans="2:23" ht="24.95" customHeight="1" x14ac:dyDescent="0.35">
      <c r="B29" s="120" t="s">
        <v>73</v>
      </c>
      <c r="C29" s="576" t="s">
        <v>74</v>
      </c>
      <c r="D29" s="555"/>
      <c r="E29" s="577"/>
      <c r="F29" s="122" t="s">
        <v>64</v>
      </c>
      <c r="G29" s="123" t="s">
        <v>67</v>
      </c>
      <c r="H29" s="115"/>
      <c r="I29" s="112" t="s">
        <v>58</v>
      </c>
      <c r="J29" s="113"/>
      <c r="K29" s="113"/>
      <c r="L29" s="216"/>
      <c r="M29" s="260"/>
      <c r="N29" s="260"/>
      <c r="O29" s="260"/>
      <c r="P29" s="260"/>
      <c r="Q29" s="260"/>
      <c r="R29" s="260"/>
      <c r="S29" s="260"/>
      <c r="T29" s="260"/>
      <c r="U29" s="259"/>
      <c r="V29" s="259"/>
      <c r="W29" s="259"/>
    </row>
    <row r="30" spans="2:23" ht="56.25" customHeight="1" x14ac:dyDescent="0.35">
      <c r="B30" s="124" t="s">
        <v>6</v>
      </c>
      <c r="C30" s="531" t="s">
        <v>75</v>
      </c>
      <c r="D30" s="542"/>
      <c r="E30" s="146" t="s">
        <v>76</v>
      </c>
      <c r="F30" s="146">
        <v>8.3299999999999999E-2</v>
      </c>
      <c r="G30" s="147">
        <f>G24*F30</f>
        <v>50.57976</v>
      </c>
      <c r="H30" s="115"/>
      <c r="I30" s="504" t="s">
        <v>79</v>
      </c>
      <c r="J30" s="505"/>
      <c r="K30" s="505"/>
      <c r="L30" s="217"/>
      <c r="M30" s="262"/>
      <c r="N30" s="262"/>
      <c r="O30" s="262"/>
      <c r="P30" s="262"/>
      <c r="Q30" s="262"/>
      <c r="R30" s="262"/>
      <c r="S30" s="262"/>
      <c r="T30" s="262"/>
      <c r="U30" s="259"/>
      <c r="V30" s="259"/>
      <c r="W30" s="259"/>
    </row>
    <row r="31" spans="2:23" ht="24.95" customHeight="1" thickBot="1" x14ac:dyDescent="0.4">
      <c r="B31" s="124" t="s">
        <v>7</v>
      </c>
      <c r="C31" s="531" t="s">
        <v>48</v>
      </c>
      <c r="D31" s="542"/>
      <c r="E31" s="148" t="s">
        <v>77</v>
      </c>
      <c r="F31" s="148">
        <v>0.121</v>
      </c>
      <c r="G31" s="147">
        <f>G24*F31</f>
        <v>73.47120000000001</v>
      </c>
      <c r="H31" s="115"/>
      <c r="I31" s="140" t="s">
        <v>80</v>
      </c>
      <c r="J31" s="252"/>
      <c r="K31" s="252"/>
      <c r="L31" s="261"/>
      <c r="M31" s="260"/>
      <c r="N31" s="260"/>
      <c r="O31" s="260"/>
      <c r="P31" s="260"/>
      <c r="Q31" s="260"/>
      <c r="R31" s="260"/>
      <c r="S31" s="260"/>
      <c r="T31" s="260"/>
      <c r="U31" s="259"/>
      <c r="V31" s="259"/>
      <c r="W31" s="259"/>
    </row>
    <row r="32" spans="2:23" ht="24.95" customHeight="1" x14ac:dyDescent="0.35">
      <c r="B32" s="149"/>
      <c r="C32" s="150"/>
      <c r="D32" s="150"/>
      <c r="E32" s="151"/>
      <c r="F32" s="152" t="s">
        <v>71</v>
      </c>
      <c r="G32" s="153">
        <f>G30+G31</f>
        <v>124.05096</v>
      </c>
      <c r="H32" s="115"/>
      <c r="I32" s="115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259"/>
      <c r="V32" s="259"/>
      <c r="W32" s="259"/>
    </row>
    <row r="33" spans="2:23" ht="24.95" customHeight="1" x14ac:dyDescent="0.35">
      <c r="B33" s="124" t="s">
        <v>8</v>
      </c>
      <c r="C33" s="570" t="s">
        <v>78</v>
      </c>
      <c r="D33" s="571"/>
      <c r="E33" s="571"/>
      <c r="F33" s="572"/>
      <c r="G33" s="154">
        <f>F45*G32</f>
        <v>49.372282080000012</v>
      </c>
      <c r="H33" s="115"/>
      <c r="I33" s="115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259"/>
      <c r="V33" s="259"/>
      <c r="W33" s="259"/>
    </row>
    <row r="34" spans="2:23" ht="24.95" customHeight="1" x14ac:dyDescent="0.35">
      <c r="B34" s="155"/>
      <c r="C34" s="156"/>
      <c r="D34" s="156"/>
      <c r="E34" s="156"/>
      <c r="F34" s="157" t="s">
        <v>84</v>
      </c>
      <c r="G34" s="158">
        <f>G32+G33</f>
        <v>173.42324208000002</v>
      </c>
      <c r="H34" s="115"/>
      <c r="I34" s="115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259"/>
      <c r="V34" s="259"/>
      <c r="W34" s="259"/>
    </row>
    <row r="35" spans="2:23" ht="24.95" customHeight="1" thickBot="1" x14ac:dyDescent="0.4">
      <c r="B35" s="573" t="s">
        <v>82</v>
      </c>
      <c r="C35" s="574"/>
      <c r="D35" s="574"/>
      <c r="E35" s="574"/>
      <c r="F35" s="574"/>
      <c r="G35" s="575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259"/>
      <c r="V35" s="259"/>
      <c r="W35" s="259"/>
    </row>
    <row r="36" spans="2:23" ht="24.95" customHeight="1" x14ac:dyDescent="0.35">
      <c r="B36" s="159" t="s">
        <v>81</v>
      </c>
      <c r="C36" s="569" t="s">
        <v>83</v>
      </c>
      <c r="D36" s="569"/>
      <c r="E36" s="569"/>
      <c r="F36" s="160" t="s">
        <v>64</v>
      </c>
      <c r="G36" s="161" t="s">
        <v>67</v>
      </c>
      <c r="H36" s="111"/>
      <c r="I36" s="112" t="s">
        <v>58</v>
      </c>
      <c r="J36" s="113"/>
      <c r="K36" s="113"/>
      <c r="L36" s="216"/>
      <c r="M36" s="260"/>
      <c r="N36" s="260"/>
      <c r="O36" s="260"/>
      <c r="P36" s="260"/>
      <c r="Q36" s="260"/>
      <c r="R36" s="260"/>
      <c r="S36" s="260"/>
      <c r="T36" s="260"/>
      <c r="U36" s="259"/>
      <c r="V36" s="259"/>
      <c r="W36" s="259"/>
    </row>
    <row r="37" spans="2:23" ht="24.95" customHeight="1" x14ac:dyDescent="0.35">
      <c r="B37" s="162" t="s">
        <v>6</v>
      </c>
      <c r="C37" s="541" t="s">
        <v>14</v>
      </c>
      <c r="D37" s="531"/>
      <c r="E37" s="542"/>
      <c r="F37" s="146">
        <v>0.2</v>
      </c>
      <c r="G37" s="163">
        <f>G24*F37</f>
        <v>121.44000000000001</v>
      </c>
      <c r="H37" s="111"/>
      <c r="I37" s="116" t="s">
        <v>85</v>
      </c>
      <c r="J37" s="117"/>
      <c r="K37" s="117"/>
      <c r="L37" s="217"/>
      <c r="M37" s="262"/>
      <c r="N37" s="262"/>
      <c r="O37" s="262"/>
      <c r="P37" s="262"/>
      <c r="Q37" s="262"/>
      <c r="R37" s="262"/>
      <c r="S37" s="262"/>
      <c r="T37" s="262"/>
      <c r="U37" s="259"/>
      <c r="V37" s="259"/>
      <c r="W37" s="259"/>
    </row>
    <row r="38" spans="2:23" ht="24.95" customHeight="1" x14ac:dyDescent="0.35">
      <c r="B38" s="162" t="s">
        <v>7</v>
      </c>
      <c r="C38" s="541" t="s">
        <v>15</v>
      </c>
      <c r="D38" s="531"/>
      <c r="E38" s="542"/>
      <c r="F38" s="148">
        <v>2.5000000000000001E-2</v>
      </c>
      <c r="G38" s="163">
        <f>G24*F38</f>
        <v>15.180000000000001</v>
      </c>
      <c r="H38" s="111"/>
      <c r="I38" s="116" t="s">
        <v>85</v>
      </c>
      <c r="J38" s="117"/>
      <c r="K38" s="117"/>
      <c r="L38" s="217"/>
      <c r="M38" s="262"/>
      <c r="N38" s="262"/>
      <c r="O38" s="262"/>
      <c r="P38" s="262"/>
      <c r="Q38" s="262"/>
      <c r="R38" s="262"/>
      <c r="S38" s="262"/>
      <c r="T38" s="262"/>
      <c r="U38" s="259"/>
      <c r="V38" s="259"/>
      <c r="W38" s="259"/>
    </row>
    <row r="39" spans="2:23" ht="42.75" customHeight="1" x14ac:dyDescent="0.35">
      <c r="B39" s="162" t="s">
        <v>8</v>
      </c>
      <c r="C39" s="541" t="s">
        <v>86</v>
      </c>
      <c r="D39" s="531"/>
      <c r="E39" s="542"/>
      <c r="F39" s="164">
        <v>0.06</v>
      </c>
      <c r="G39" s="165">
        <f>G24*F39</f>
        <v>36.432000000000002</v>
      </c>
      <c r="H39" s="166"/>
      <c r="I39" s="504" t="s">
        <v>275</v>
      </c>
      <c r="J39" s="505"/>
      <c r="K39" s="505"/>
      <c r="L39" s="217"/>
      <c r="M39" s="262"/>
      <c r="N39" s="262"/>
      <c r="O39" s="262"/>
      <c r="P39" s="262"/>
      <c r="Q39" s="262"/>
      <c r="R39" s="262"/>
      <c r="S39" s="262"/>
      <c r="T39" s="262"/>
      <c r="U39" s="259"/>
      <c r="V39" s="259"/>
      <c r="W39" s="259"/>
    </row>
    <row r="40" spans="2:23" ht="24.95" customHeight="1" x14ac:dyDescent="0.35">
      <c r="B40" s="162" t="s">
        <v>9</v>
      </c>
      <c r="C40" s="541" t="s">
        <v>16</v>
      </c>
      <c r="D40" s="531"/>
      <c r="E40" s="542"/>
      <c r="F40" s="148">
        <v>1.4999999999999999E-2</v>
      </c>
      <c r="G40" s="163">
        <f>G24*F40</f>
        <v>9.1080000000000005</v>
      </c>
      <c r="H40" s="111"/>
      <c r="I40" s="116" t="s">
        <v>85</v>
      </c>
      <c r="J40" s="117"/>
      <c r="K40" s="117"/>
      <c r="L40" s="217"/>
      <c r="M40" s="262"/>
      <c r="N40" s="262"/>
      <c r="O40" s="262"/>
      <c r="P40" s="262"/>
      <c r="Q40" s="262"/>
      <c r="R40" s="262"/>
      <c r="S40" s="262"/>
      <c r="T40" s="262"/>
      <c r="U40" s="259"/>
      <c r="V40" s="259"/>
      <c r="W40" s="259"/>
    </row>
    <row r="41" spans="2:23" ht="24.95" customHeight="1" x14ac:dyDescent="0.35">
      <c r="B41" s="162" t="s">
        <v>10</v>
      </c>
      <c r="C41" s="541" t="s">
        <v>47</v>
      </c>
      <c r="D41" s="531"/>
      <c r="E41" s="542"/>
      <c r="F41" s="148">
        <v>0.01</v>
      </c>
      <c r="G41" s="163">
        <f>G24*F41</f>
        <v>6.072000000000001</v>
      </c>
      <c r="H41" s="111"/>
      <c r="I41" s="116" t="s">
        <v>85</v>
      </c>
      <c r="J41" s="117"/>
      <c r="K41" s="117"/>
      <c r="L41" s="217"/>
      <c r="M41" s="262"/>
      <c r="N41" s="262"/>
      <c r="O41" s="262"/>
      <c r="P41" s="262"/>
      <c r="Q41" s="262"/>
      <c r="R41" s="262"/>
      <c r="S41" s="262"/>
      <c r="T41" s="262"/>
      <c r="U41" s="259"/>
      <c r="V41" s="259"/>
      <c r="W41" s="259"/>
    </row>
    <row r="42" spans="2:23" ht="24.95" customHeight="1" x14ac:dyDescent="0.35">
      <c r="B42" s="162" t="s">
        <v>12</v>
      </c>
      <c r="C42" s="541" t="s">
        <v>17</v>
      </c>
      <c r="D42" s="531"/>
      <c r="E42" s="542"/>
      <c r="F42" s="148">
        <v>6.0000000000000001E-3</v>
      </c>
      <c r="G42" s="163">
        <f>G24*F42</f>
        <v>3.6432000000000002</v>
      </c>
      <c r="H42" s="111"/>
      <c r="I42" s="116" t="s">
        <v>85</v>
      </c>
      <c r="J42" s="117"/>
      <c r="K42" s="117"/>
      <c r="L42" s="217"/>
      <c r="M42" s="262"/>
      <c r="N42" s="262"/>
      <c r="O42" s="262"/>
      <c r="P42" s="262"/>
      <c r="Q42" s="262"/>
      <c r="R42" s="262"/>
      <c r="S42" s="262"/>
      <c r="T42" s="262"/>
      <c r="U42" s="259"/>
      <c r="V42" s="259"/>
      <c r="W42" s="259"/>
    </row>
    <row r="43" spans="2:23" ht="24.95" customHeight="1" x14ac:dyDescent="0.35">
      <c r="B43" s="162" t="s">
        <v>18</v>
      </c>
      <c r="C43" s="541" t="s">
        <v>19</v>
      </c>
      <c r="D43" s="531"/>
      <c r="E43" s="542"/>
      <c r="F43" s="148">
        <v>2E-3</v>
      </c>
      <c r="G43" s="163">
        <f>G24*F43</f>
        <v>1.2144000000000001</v>
      </c>
      <c r="H43" s="111"/>
      <c r="I43" s="116" t="s">
        <v>85</v>
      </c>
      <c r="J43" s="117"/>
      <c r="K43" s="117"/>
      <c r="L43" s="217"/>
      <c r="M43" s="262"/>
      <c r="N43" s="262"/>
      <c r="O43" s="262"/>
      <c r="P43" s="262"/>
      <c r="Q43" s="262"/>
      <c r="R43" s="262"/>
      <c r="S43" s="262"/>
      <c r="T43" s="262"/>
      <c r="U43" s="259"/>
      <c r="V43" s="259"/>
      <c r="W43" s="259"/>
    </row>
    <row r="44" spans="2:23" ht="24.95" customHeight="1" thickBot="1" x14ac:dyDescent="0.4">
      <c r="B44" s="162" t="s">
        <v>20</v>
      </c>
      <c r="C44" s="541" t="s">
        <v>21</v>
      </c>
      <c r="D44" s="531"/>
      <c r="E44" s="542"/>
      <c r="F44" s="148">
        <v>0.08</v>
      </c>
      <c r="G44" s="163">
        <f>G24*F44</f>
        <v>48.576000000000008</v>
      </c>
      <c r="H44" s="111"/>
      <c r="I44" s="140" t="s">
        <v>85</v>
      </c>
      <c r="J44" s="141"/>
      <c r="K44" s="141"/>
      <c r="L44" s="217"/>
      <c r="M44" s="262"/>
      <c r="N44" s="262"/>
      <c r="O44" s="262"/>
      <c r="P44" s="262"/>
      <c r="Q44" s="262"/>
      <c r="R44" s="262"/>
      <c r="S44" s="262"/>
      <c r="T44" s="262"/>
      <c r="U44" s="259"/>
      <c r="V44" s="259"/>
      <c r="W44" s="259"/>
    </row>
    <row r="45" spans="2:23" ht="24.95" customHeight="1" x14ac:dyDescent="0.35">
      <c r="B45" s="169"/>
      <c r="C45" s="170"/>
      <c r="D45" s="171"/>
      <c r="E45" s="172" t="s">
        <v>87</v>
      </c>
      <c r="F45" s="172">
        <f>SUM(F37:F44)</f>
        <v>0.39800000000000008</v>
      </c>
      <c r="G45" s="173">
        <f>SUM(G37:G44)</f>
        <v>241.66560000000004</v>
      </c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259"/>
      <c r="V45" s="259"/>
      <c r="W45" s="259"/>
    </row>
    <row r="46" spans="2:23" ht="24.95" customHeight="1" thickBot="1" x14ac:dyDescent="0.4">
      <c r="B46" s="552" t="s">
        <v>22</v>
      </c>
      <c r="C46" s="553"/>
      <c r="D46" s="553"/>
      <c r="E46" s="553"/>
      <c r="F46" s="553"/>
      <c r="G46" s="554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259"/>
      <c r="V46" s="259"/>
      <c r="W46" s="259"/>
    </row>
    <row r="47" spans="2:23" ht="24.95" customHeight="1" x14ac:dyDescent="0.35">
      <c r="B47" s="120" t="s">
        <v>88</v>
      </c>
      <c r="C47" s="555" t="s">
        <v>89</v>
      </c>
      <c r="D47" s="555"/>
      <c r="E47" s="555"/>
      <c r="F47" s="555"/>
      <c r="G47" s="123" t="s">
        <v>67</v>
      </c>
      <c r="H47" s="111"/>
      <c r="I47" s="112" t="s">
        <v>58</v>
      </c>
      <c r="J47" s="113"/>
      <c r="K47" s="113"/>
      <c r="L47" s="216"/>
      <c r="M47" s="260"/>
      <c r="N47" s="260"/>
      <c r="O47" s="260"/>
      <c r="P47" s="260"/>
      <c r="Q47" s="260"/>
      <c r="R47" s="260"/>
      <c r="S47" s="260"/>
      <c r="T47" s="260"/>
      <c r="U47" s="259"/>
      <c r="V47" s="259"/>
      <c r="W47" s="259"/>
    </row>
    <row r="48" spans="2:23" ht="24.95" customHeight="1" x14ac:dyDescent="0.35">
      <c r="B48" s="556" t="s">
        <v>6</v>
      </c>
      <c r="C48" s="558" t="s">
        <v>90</v>
      </c>
      <c r="D48" s="174" t="s">
        <v>91</v>
      </c>
      <c r="E48" s="175" t="s">
        <v>92</v>
      </c>
      <c r="F48" s="176" t="s">
        <v>94</v>
      </c>
      <c r="G48" s="560">
        <f>IF((D49*E49*F49)-(G19*0.06)&lt;0,0,((D49*E49*F49)-(G19*0.06)))</f>
        <v>126</v>
      </c>
      <c r="H48" s="177"/>
      <c r="I48" s="504" t="s">
        <v>276</v>
      </c>
      <c r="J48" s="505"/>
      <c r="K48" s="506"/>
      <c r="L48" s="267"/>
      <c r="M48" s="268"/>
      <c r="N48" s="268"/>
      <c r="O48" s="268"/>
      <c r="P48" s="268"/>
      <c r="Q48" s="268"/>
      <c r="R48" s="268"/>
      <c r="S48" s="268"/>
      <c r="T48" s="268"/>
      <c r="U48" s="259"/>
      <c r="V48" s="259"/>
      <c r="W48" s="259"/>
    </row>
    <row r="49" spans="2:23" ht="44.25" customHeight="1" x14ac:dyDescent="0.35">
      <c r="B49" s="557"/>
      <c r="C49" s="559"/>
      <c r="D49" s="178">
        <v>2</v>
      </c>
      <c r="E49" s="175">
        <v>4.2</v>
      </c>
      <c r="F49" s="179">
        <v>15</v>
      </c>
      <c r="G49" s="561"/>
      <c r="H49" s="177"/>
      <c r="I49" s="504"/>
      <c r="J49" s="505"/>
      <c r="K49" s="506"/>
      <c r="L49" s="267"/>
      <c r="M49" s="268"/>
      <c r="N49" s="268"/>
      <c r="O49" s="268"/>
      <c r="P49" s="268"/>
      <c r="Q49" s="268"/>
      <c r="R49" s="268"/>
      <c r="S49" s="268"/>
      <c r="T49" s="268"/>
      <c r="U49" s="259"/>
      <c r="V49" s="259"/>
      <c r="W49" s="259"/>
    </row>
    <row r="50" spans="2:23" ht="24.95" customHeight="1" x14ac:dyDescent="0.35">
      <c r="B50" s="556" t="s">
        <v>7</v>
      </c>
      <c r="C50" s="562" t="s">
        <v>93</v>
      </c>
      <c r="D50" s="563"/>
      <c r="E50" s="180" t="s">
        <v>92</v>
      </c>
      <c r="F50" s="181" t="s">
        <v>94</v>
      </c>
      <c r="G50" s="560">
        <f>(E51*F51)*(100%-20%)</f>
        <v>0</v>
      </c>
      <c r="H50" s="177"/>
      <c r="I50" s="504" t="s">
        <v>315</v>
      </c>
      <c r="J50" s="505"/>
      <c r="K50" s="505"/>
      <c r="L50" s="267"/>
      <c r="M50" s="268"/>
      <c r="N50" s="268"/>
      <c r="O50" s="268"/>
      <c r="P50" s="268"/>
      <c r="Q50" s="268"/>
      <c r="R50" s="268"/>
      <c r="S50" s="268"/>
      <c r="T50" s="268"/>
      <c r="U50" s="259"/>
      <c r="V50" s="259"/>
      <c r="W50" s="259"/>
    </row>
    <row r="51" spans="2:23" ht="48.75" customHeight="1" x14ac:dyDescent="0.35">
      <c r="B51" s="557"/>
      <c r="C51" s="564"/>
      <c r="D51" s="565"/>
      <c r="E51" s="182">
        <v>0</v>
      </c>
      <c r="F51" s="183">
        <v>15</v>
      </c>
      <c r="G51" s="561"/>
      <c r="H51" s="184"/>
      <c r="I51" s="504"/>
      <c r="J51" s="505"/>
      <c r="K51" s="505"/>
      <c r="L51" s="267"/>
      <c r="M51" s="268"/>
      <c r="N51" s="268"/>
      <c r="O51" s="268"/>
      <c r="P51" s="268"/>
      <c r="Q51" s="268"/>
      <c r="R51" s="268"/>
      <c r="S51" s="268"/>
      <c r="T51" s="268"/>
      <c r="U51" s="259"/>
      <c r="V51" s="259"/>
      <c r="W51" s="259"/>
    </row>
    <row r="52" spans="2:23" ht="24.95" customHeight="1" x14ac:dyDescent="0.35">
      <c r="B52" s="162" t="s">
        <v>8</v>
      </c>
      <c r="C52" s="512" t="s">
        <v>95</v>
      </c>
      <c r="D52" s="513"/>
      <c r="E52" s="513"/>
      <c r="F52" s="514"/>
      <c r="G52" s="165">
        <v>0</v>
      </c>
      <c r="H52" s="185"/>
      <c r="I52" s="116" t="s">
        <v>259</v>
      </c>
      <c r="J52" s="117"/>
      <c r="K52" s="117"/>
      <c r="L52" s="261"/>
      <c r="M52" s="260"/>
      <c r="N52" s="260"/>
      <c r="O52" s="260"/>
      <c r="P52" s="260"/>
      <c r="Q52" s="260"/>
      <c r="R52" s="260"/>
      <c r="S52" s="260"/>
      <c r="T52" s="260"/>
      <c r="U52" s="259"/>
      <c r="V52" s="259"/>
      <c r="W52" s="259"/>
    </row>
    <row r="53" spans="2:23" ht="24.95" customHeight="1" x14ac:dyDescent="0.35">
      <c r="B53" s="162" t="s">
        <v>9</v>
      </c>
      <c r="C53" s="512" t="s">
        <v>96</v>
      </c>
      <c r="D53" s="513"/>
      <c r="E53" s="513"/>
      <c r="F53" s="514"/>
      <c r="G53" s="186">
        <v>0</v>
      </c>
      <c r="H53" s="139"/>
      <c r="I53" s="116" t="s">
        <v>259</v>
      </c>
      <c r="J53" s="117"/>
      <c r="K53" s="117"/>
      <c r="L53" s="261"/>
      <c r="M53" s="260"/>
      <c r="N53" s="260"/>
      <c r="O53" s="260"/>
      <c r="P53" s="260"/>
      <c r="Q53" s="260"/>
      <c r="R53" s="260"/>
      <c r="S53" s="260"/>
      <c r="T53" s="260"/>
      <c r="U53" s="259"/>
      <c r="V53" s="259"/>
      <c r="W53" s="259"/>
    </row>
    <row r="54" spans="2:23" ht="24.95" customHeight="1" x14ac:dyDescent="0.35">
      <c r="B54" s="162" t="s">
        <v>10</v>
      </c>
      <c r="C54" s="512" t="s">
        <v>97</v>
      </c>
      <c r="D54" s="513"/>
      <c r="E54" s="513"/>
      <c r="F54" s="514"/>
      <c r="G54" s="187">
        <v>0</v>
      </c>
      <c r="H54" s="139"/>
      <c r="I54" s="116" t="s">
        <v>259</v>
      </c>
      <c r="J54" s="117"/>
      <c r="K54" s="117"/>
      <c r="L54" s="261"/>
      <c r="M54" s="260"/>
      <c r="N54" s="260"/>
      <c r="O54" s="260"/>
      <c r="P54" s="260"/>
      <c r="Q54" s="260"/>
      <c r="R54" s="260"/>
      <c r="S54" s="260"/>
      <c r="T54" s="260"/>
      <c r="U54" s="259"/>
      <c r="V54" s="259"/>
      <c r="W54" s="259"/>
    </row>
    <row r="55" spans="2:23" ht="24.95" customHeight="1" thickBot="1" x14ac:dyDescent="0.4">
      <c r="B55" s="162" t="s">
        <v>18</v>
      </c>
      <c r="C55" s="535" t="s">
        <v>11</v>
      </c>
      <c r="D55" s="536"/>
      <c r="E55" s="536"/>
      <c r="F55" s="537"/>
      <c r="G55" s="187"/>
      <c r="H55" s="139"/>
      <c r="I55" s="140" t="s">
        <v>154</v>
      </c>
      <c r="J55" s="252"/>
      <c r="K55" s="252"/>
      <c r="L55" s="261"/>
      <c r="M55" s="260"/>
      <c r="N55" s="260"/>
      <c r="O55" s="260"/>
      <c r="P55" s="260"/>
      <c r="Q55" s="260"/>
      <c r="R55" s="260"/>
      <c r="S55" s="260"/>
      <c r="T55" s="260"/>
      <c r="U55" s="259"/>
      <c r="V55" s="259"/>
      <c r="W55" s="259"/>
    </row>
    <row r="56" spans="2:23" ht="24.95" customHeight="1" x14ac:dyDescent="0.35">
      <c r="B56" s="169"/>
      <c r="C56" s="170"/>
      <c r="D56" s="170"/>
      <c r="E56" s="170"/>
      <c r="F56" s="188" t="s">
        <v>71</v>
      </c>
      <c r="G56" s="173">
        <f>SUM(G48:G55)</f>
        <v>126</v>
      </c>
      <c r="H56" s="111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259"/>
      <c r="V56" s="259"/>
      <c r="W56" s="259"/>
    </row>
    <row r="57" spans="2:23" ht="24.95" customHeight="1" x14ac:dyDescent="0.35">
      <c r="B57" s="142"/>
      <c r="C57" s="143"/>
      <c r="D57" s="143"/>
      <c r="E57" s="528" t="s">
        <v>23</v>
      </c>
      <c r="F57" s="529"/>
      <c r="G57" s="190">
        <f>G34+G45+G56</f>
        <v>541.08884208000006</v>
      </c>
      <c r="H57" s="111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59"/>
      <c r="V57" s="259"/>
      <c r="W57" s="259"/>
    </row>
    <row r="58" spans="2:23" ht="24.95" customHeight="1" x14ac:dyDescent="0.35">
      <c r="B58" s="566"/>
      <c r="C58" s="567"/>
      <c r="D58" s="567"/>
      <c r="E58" s="567"/>
      <c r="F58" s="567"/>
      <c r="G58" s="568"/>
      <c r="H58" s="111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59"/>
      <c r="V58" s="259"/>
      <c r="W58" s="259"/>
    </row>
    <row r="59" spans="2:23" ht="24.95" customHeight="1" thickBot="1" x14ac:dyDescent="0.4">
      <c r="B59" s="533" t="s">
        <v>24</v>
      </c>
      <c r="C59" s="528"/>
      <c r="D59" s="528"/>
      <c r="E59" s="528"/>
      <c r="F59" s="528"/>
      <c r="G59" s="534"/>
      <c r="H59" s="111"/>
      <c r="I59" s="255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259"/>
      <c r="V59" s="259"/>
      <c r="W59" s="259"/>
    </row>
    <row r="60" spans="2:23" ht="24.95" customHeight="1" x14ac:dyDescent="0.35">
      <c r="B60" s="192" t="s">
        <v>99</v>
      </c>
      <c r="C60" s="525" t="s">
        <v>100</v>
      </c>
      <c r="D60" s="525"/>
      <c r="E60" s="525"/>
      <c r="F60" s="193" t="s">
        <v>64</v>
      </c>
      <c r="G60" s="194" t="s">
        <v>67</v>
      </c>
      <c r="H60" s="111"/>
      <c r="I60" s="112" t="s">
        <v>58</v>
      </c>
      <c r="J60" s="113"/>
      <c r="K60" s="113"/>
      <c r="L60" s="216"/>
      <c r="M60" s="260"/>
      <c r="N60" s="260"/>
      <c r="O60" s="260"/>
      <c r="P60" s="260"/>
      <c r="Q60" s="260"/>
      <c r="R60" s="260"/>
      <c r="S60" s="260"/>
      <c r="T60" s="260"/>
      <c r="U60" s="259"/>
      <c r="V60" s="259"/>
      <c r="W60" s="259"/>
    </row>
    <row r="61" spans="2:23" ht="24.95" customHeight="1" x14ac:dyDescent="0.35">
      <c r="B61" s="195" t="s">
        <v>6</v>
      </c>
      <c r="C61" s="543" t="s">
        <v>25</v>
      </c>
      <c r="D61" s="544"/>
      <c r="E61" s="545"/>
      <c r="F61" s="196">
        <v>4.1999999999999997E-3</v>
      </c>
      <c r="G61" s="197">
        <f>G24*F61</f>
        <v>2.5502400000000001</v>
      </c>
      <c r="H61" s="111"/>
      <c r="I61" s="504" t="s">
        <v>109</v>
      </c>
      <c r="J61" s="505"/>
      <c r="K61" s="505"/>
      <c r="L61" s="269"/>
      <c r="M61" s="270"/>
      <c r="N61" s="270"/>
      <c r="O61" s="270"/>
      <c r="P61" s="270"/>
      <c r="Q61" s="270"/>
      <c r="R61" s="270"/>
      <c r="S61" s="270"/>
      <c r="T61" s="270"/>
      <c r="U61" s="259"/>
      <c r="V61" s="259"/>
      <c r="W61" s="259"/>
    </row>
    <row r="62" spans="2:23" ht="24.95" customHeight="1" x14ac:dyDescent="0.35">
      <c r="B62" s="195" t="s">
        <v>7</v>
      </c>
      <c r="C62" s="543" t="s">
        <v>26</v>
      </c>
      <c r="D62" s="544"/>
      <c r="E62" s="545"/>
      <c r="F62" s="196">
        <v>2.9999999999999997E-4</v>
      </c>
      <c r="G62" s="197">
        <f>G24*F62</f>
        <v>0.18215999999999999</v>
      </c>
      <c r="H62" s="111"/>
      <c r="I62" s="504" t="s">
        <v>109</v>
      </c>
      <c r="J62" s="505"/>
      <c r="K62" s="505"/>
      <c r="L62" s="269"/>
      <c r="M62" s="270"/>
      <c r="N62" s="270"/>
      <c r="O62" s="270"/>
      <c r="P62" s="270"/>
      <c r="Q62" s="270"/>
      <c r="R62" s="270"/>
      <c r="S62" s="270"/>
      <c r="T62" s="270"/>
      <c r="U62" s="259"/>
      <c r="V62" s="259"/>
      <c r="W62" s="259"/>
    </row>
    <row r="63" spans="2:23" ht="24.95" customHeight="1" x14ac:dyDescent="0.35">
      <c r="B63" s="195" t="s">
        <v>8</v>
      </c>
      <c r="C63" s="198" t="s">
        <v>110</v>
      </c>
      <c r="D63" s="199"/>
      <c r="E63" s="200"/>
      <c r="F63" s="196">
        <v>3.44E-2</v>
      </c>
      <c r="G63" s="197">
        <f>G24*F63</f>
        <v>20.887680000000003</v>
      </c>
      <c r="H63" s="111"/>
      <c r="I63" s="504" t="s">
        <v>109</v>
      </c>
      <c r="J63" s="505"/>
      <c r="K63" s="505"/>
      <c r="L63" s="269"/>
      <c r="M63" s="270"/>
      <c r="N63" s="270"/>
      <c r="O63" s="270"/>
      <c r="P63" s="270"/>
      <c r="Q63" s="270"/>
      <c r="R63" s="270"/>
      <c r="S63" s="270"/>
      <c r="T63" s="270"/>
      <c r="U63" s="259"/>
      <c r="V63" s="259"/>
      <c r="W63" s="259"/>
    </row>
    <row r="64" spans="2:23" ht="87.75" customHeight="1" x14ac:dyDescent="0.35">
      <c r="B64" s="201" t="s">
        <v>9</v>
      </c>
      <c r="C64" s="549" t="s">
        <v>101</v>
      </c>
      <c r="D64" s="550"/>
      <c r="E64" s="551"/>
      <c r="F64" s="202">
        <v>1.9400000000000001E-2</v>
      </c>
      <c r="G64" s="203">
        <f>G24*F64</f>
        <v>11.779680000000001</v>
      </c>
      <c r="H64" s="111"/>
      <c r="I64" s="504" t="s">
        <v>98</v>
      </c>
      <c r="J64" s="505"/>
      <c r="K64" s="505"/>
      <c r="L64" s="271"/>
      <c r="M64" s="272"/>
      <c r="N64" s="272"/>
      <c r="O64" s="272"/>
      <c r="P64" s="272"/>
      <c r="Q64" s="272"/>
      <c r="R64" s="272"/>
      <c r="S64" s="272"/>
      <c r="T64" s="272"/>
      <c r="U64" s="259"/>
      <c r="V64" s="259"/>
      <c r="W64" s="259"/>
    </row>
    <row r="65" spans="2:23" ht="24.95" customHeight="1" x14ac:dyDescent="0.35">
      <c r="B65" s="201" t="s">
        <v>10</v>
      </c>
      <c r="C65" s="538" t="s">
        <v>102</v>
      </c>
      <c r="D65" s="539"/>
      <c r="E65" s="540"/>
      <c r="F65" s="204">
        <f>F64*F45</f>
        <v>7.7212000000000018E-3</v>
      </c>
      <c r="G65" s="205">
        <f>G64*F65</f>
        <v>9.0953265216000029E-2</v>
      </c>
      <c r="H65" s="111"/>
      <c r="I65" s="233"/>
      <c r="J65" s="234"/>
      <c r="K65" s="234"/>
      <c r="L65" s="267"/>
      <c r="M65" s="268"/>
      <c r="N65" s="268"/>
      <c r="O65" s="268"/>
      <c r="P65" s="268"/>
      <c r="Q65" s="268"/>
      <c r="R65" s="268"/>
      <c r="S65" s="268"/>
      <c r="T65" s="268"/>
      <c r="U65" s="259"/>
      <c r="V65" s="259"/>
      <c r="W65" s="259"/>
    </row>
    <row r="66" spans="2:23" ht="24.95" customHeight="1" x14ac:dyDescent="0.35">
      <c r="B66" s="201" t="s">
        <v>12</v>
      </c>
      <c r="C66" s="512" t="s">
        <v>111</v>
      </c>
      <c r="D66" s="513"/>
      <c r="E66" s="514"/>
      <c r="F66" s="206" t="s">
        <v>112</v>
      </c>
      <c r="G66" s="205">
        <f>F66*G24</f>
        <v>0.37646400000000002</v>
      </c>
      <c r="H66" s="111"/>
      <c r="I66" s="504" t="s">
        <v>109</v>
      </c>
      <c r="J66" s="505"/>
      <c r="K66" s="506"/>
      <c r="L66" s="269"/>
      <c r="M66" s="270"/>
      <c r="N66" s="270"/>
      <c r="O66" s="270"/>
      <c r="P66" s="270"/>
      <c r="Q66" s="270"/>
      <c r="R66" s="270"/>
      <c r="S66" s="270"/>
      <c r="T66" s="270"/>
      <c r="U66" s="259"/>
      <c r="V66" s="259"/>
      <c r="W66" s="259"/>
    </row>
    <row r="67" spans="2:23" ht="24.95" customHeight="1" thickBot="1" x14ac:dyDescent="0.4">
      <c r="B67" s="142"/>
      <c r="C67" s="143"/>
      <c r="D67" s="143"/>
      <c r="E67" s="207" t="s">
        <v>52</v>
      </c>
      <c r="F67" s="208">
        <f>SUM(F61:F66)</f>
        <v>6.6021200000000002E-2</v>
      </c>
      <c r="G67" s="190">
        <f>SUM(G61:G66)</f>
        <v>35.867177265216</v>
      </c>
      <c r="H67" s="111"/>
      <c r="I67" s="507" t="s">
        <v>274</v>
      </c>
      <c r="J67" s="508"/>
      <c r="K67" s="509"/>
      <c r="L67" s="261"/>
      <c r="M67" s="260"/>
      <c r="N67" s="260"/>
      <c r="O67" s="260"/>
      <c r="P67" s="260"/>
      <c r="Q67" s="260"/>
      <c r="R67" s="260"/>
      <c r="S67" s="260"/>
      <c r="T67" s="260"/>
      <c r="U67" s="259"/>
      <c r="V67" s="259"/>
      <c r="W67" s="259"/>
    </row>
    <row r="68" spans="2:23" ht="24.95" customHeight="1" x14ac:dyDescent="0.35">
      <c r="B68" s="546"/>
      <c r="C68" s="547"/>
      <c r="D68" s="547"/>
      <c r="E68" s="547"/>
      <c r="F68" s="547"/>
      <c r="G68" s="548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259"/>
      <c r="V68" s="259"/>
      <c r="W68" s="259"/>
    </row>
    <row r="69" spans="2:23" ht="24.95" customHeight="1" thickBot="1" x14ac:dyDescent="0.4">
      <c r="B69" s="533" t="s">
        <v>27</v>
      </c>
      <c r="C69" s="528"/>
      <c r="D69" s="528"/>
      <c r="E69" s="528"/>
      <c r="F69" s="528"/>
      <c r="G69" s="534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259"/>
      <c r="V69" s="259"/>
      <c r="W69" s="259"/>
    </row>
    <row r="70" spans="2:23" ht="24.95" customHeight="1" x14ac:dyDescent="0.35">
      <c r="B70" s="192" t="s">
        <v>114</v>
      </c>
      <c r="C70" s="525" t="s">
        <v>115</v>
      </c>
      <c r="D70" s="525"/>
      <c r="E70" s="525"/>
      <c r="F70" s="193" t="s">
        <v>64</v>
      </c>
      <c r="G70" s="209" t="s">
        <v>67</v>
      </c>
      <c r="H70" s="111"/>
      <c r="I70" s="112" t="s">
        <v>58</v>
      </c>
      <c r="J70" s="113"/>
      <c r="K70" s="113"/>
      <c r="L70" s="216"/>
      <c r="M70" s="273"/>
      <c r="N70" s="273"/>
      <c r="O70" s="273"/>
      <c r="P70" s="273"/>
      <c r="Q70" s="273"/>
      <c r="R70" s="273"/>
      <c r="S70" s="273"/>
      <c r="T70" s="273"/>
      <c r="U70" s="259"/>
      <c r="V70" s="259"/>
      <c r="W70" s="259"/>
    </row>
    <row r="71" spans="2:23" ht="24.95" customHeight="1" x14ac:dyDescent="0.35">
      <c r="B71" s="195" t="s">
        <v>6</v>
      </c>
      <c r="C71" s="543" t="s">
        <v>103</v>
      </c>
      <c r="D71" s="544"/>
      <c r="E71" s="545"/>
      <c r="F71" s="196">
        <v>8.3299999999999999E-2</v>
      </c>
      <c r="G71" s="197">
        <f>(G19+G21)*F71</f>
        <v>50.57976</v>
      </c>
      <c r="H71" s="111"/>
      <c r="I71" s="210" t="s">
        <v>117</v>
      </c>
      <c r="J71" s="211"/>
      <c r="K71" s="211"/>
      <c r="L71" s="274"/>
      <c r="M71" s="275"/>
      <c r="N71" s="275"/>
      <c r="O71" s="275"/>
      <c r="P71" s="275"/>
      <c r="Q71" s="275"/>
      <c r="R71" s="275"/>
      <c r="S71" s="275"/>
      <c r="T71" s="275"/>
      <c r="U71" s="259"/>
      <c r="V71" s="259"/>
      <c r="W71" s="259"/>
    </row>
    <row r="72" spans="2:23" ht="24.95" customHeight="1" x14ac:dyDescent="0.35">
      <c r="B72" s="195" t="s">
        <v>7</v>
      </c>
      <c r="C72" s="543" t="s">
        <v>116</v>
      </c>
      <c r="D72" s="544"/>
      <c r="E72" s="545"/>
      <c r="F72" s="196">
        <v>1.3899999999999999E-2</v>
      </c>
      <c r="G72" s="197">
        <f>G24*F72</f>
        <v>8.44008</v>
      </c>
      <c r="H72" s="111"/>
      <c r="I72" s="210" t="s">
        <v>109</v>
      </c>
      <c r="J72" s="211"/>
      <c r="K72" s="211"/>
      <c r="L72" s="269"/>
      <c r="M72" s="270"/>
      <c r="N72" s="270"/>
      <c r="O72" s="270"/>
      <c r="P72" s="270"/>
      <c r="Q72" s="270"/>
      <c r="R72" s="270"/>
      <c r="S72" s="270"/>
      <c r="T72" s="270"/>
      <c r="U72" s="259"/>
      <c r="V72" s="259"/>
      <c r="W72" s="259"/>
    </row>
    <row r="73" spans="2:23" ht="24.95" customHeight="1" x14ac:dyDescent="0.35">
      <c r="B73" s="195" t="s">
        <v>8</v>
      </c>
      <c r="C73" s="543" t="s">
        <v>104</v>
      </c>
      <c r="D73" s="544"/>
      <c r="E73" s="545"/>
      <c r="F73" s="196">
        <v>2.8E-3</v>
      </c>
      <c r="G73" s="197">
        <f>G24*F73</f>
        <v>1.7001600000000001</v>
      </c>
      <c r="H73" s="111"/>
      <c r="I73" s="210" t="s">
        <v>109</v>
      </c>
      <c r="J73" s="211"/>
      <c r="K73" s="211"/>
      <c r="L73" s="269"/>
      <c r="M73" s="270"/>
      <c r="N73" s="270"/>
      <c r="O73" s="270"/>
      <c r="P73" s="270"/>
      <c r="Q73" s="270"/>
      <c r="R73" s="270"/>
      <c r="S73" s="270"/>
      <c r="T73" s="270"/>
      <c r="U73" s="259"/>
      <c r="V73" s="259"/>
      <c r="W73" s="259"/>
    </row>
    <row r="74" spans="2:23" ht="24.95" customHeight="1" x14ac:dyDescent="0.35">
      <c r="B74" s="201" t="s">
        <v>9</v>
      </c>
      <c r="C74" s="538" t="s">
        <v>113</v>
      </c>
      <c r="D74" s="539"/>
      <c r="E74" s="540"/>
      <c r="F74" s="202">
        <v>2.0000000000000001E-4</v>
      </c>
      <c r="G74" s="203">
        <f>G24*F74</f>
        <v>0.12144000000000002</v>
      </c>
      <c r="H74" s="111"/>
      <c r="I74" s="210" t="s">
        <v>109</v>
      </c>
      <c r="J74" s="211"/>
      <c r="K74" s="211"/>
      <c r="L74" s="269"/>
      <c r="M74" s="270"/>
      <c r="N74" s="270"/>
      <c r="O74" s="270"/>
      <c r="P74" s="270"/>
      <c r="Q74" s="270"/>
      <c r="R74" s="270"/>
      <c r="S74" s="270"/>
      <c r="T74" s="270"/>
      <c r="U74" s="259"/>
      <c r="V74" s="259"/>
      <c r="W74" s="259"/>
    </row>
    <row r="75" spans="2:23" ht="24.95" customHeight="1" x14ac:dyDescent="0.35">
      <c r="B75" s="201" t="s">
        <v>10</v>
      </c>
      <c r="C75" s="538" t="s">
        <v>105</v>
      </c>
      <c r="D75" s="539"/>
      <c r="E75" s="540"/>
      <c r="F75" s="212">
        <v>6.9999999999999999E-4</v>
      </c>
      <c r="G75" s="205">
        <f>G24*F75</f>
        <v>0.42504000000000003</v>
      </c>
      <c r="H75" s="111"/>
      <c r="I75" s="210" t="s">
        <v>109</v>
      </c>
      <c r="J75" s="211"/>
      <c r="K75" s="211"/>
      <c r="L75" s="269"/>
      <c r="M75" s="270"/>
      <c r="N75" s="270"/>
      <c r="O75" s="270"/>
      <c r="P75" s="270"/>
      <c r="Q75" s="270"/>
      <c r="R75" s="270"/>
      <c r="S75" s="270"/>
      <c r="T75" s="270"/>
      <c r="U75" s="259"/>
      <c r="V75" s="259"/>
      <c r="W75" s="259"/>
    </row>
    <row r="76" spans="2:23" ht="24.95" customHeight="1" x14ac:dyDescent="0.35">
      <c r="B76" s="201" t="s">
        <v>12</v>
      </c>
      <c r="C76" s="512" t="s">
        <v>106</v>
      </c>
      <c r="D76" s="513"/>
      <c r="E76" s="514"/>
      <c r="F76" s="212">
        <v>2.8999999999999998E-3</v>
      </c>
      <c r="G76" s="205">
        <f>G24*F76</f>
        <v>1.76088</v>
      </c>
      <c r="H76" s="111"/>
      <c r="I76" s="210" t="s">
        <v>109</v>
      </c>
      <c r="J76" s="211"/>
      <c r="K76" s="211"/>
      <c r="L76" s="269"/>
      <c r="M76" s="270"/>
      <c r="N76" s="270"/>
      <c r="O76" s="270"/>
      <c r="P76" s="270"/>
      <c r="Q76" s="270"/>
      <c r="R76" s="270"/>
      <c r="S76" s="270"/>
      <c r="T76" s="270"/>
      <c r="U76" s="259"/>
      <c r="V76" s="259"/>
      <c r="W76" s="259"/>
    </row>
    <row r="77" spans="2:23" ht="24.95" customHeight="1" x14ac:dyDescent="0.35">
      <c r="B77" s="201" t="s">
        <v>18</v>
      </c>
      <c r="C77" s="512" t="s">
        <v>28</v>
      </c>
      <c r="D77" s="513"/>
      <c r="E77" s="514"/>
      <c r="F77" s="213"/>
      <c r="G77" s="187"/>
      <c r="H77" s="111"/>
      <c r="I77" s="116" t="s">
        <v>154</v>
      </c>
      <c r="J77" s="245"/>
      <c r="K77" s="246"/>
      <c r="L77" s="260"/>
      <c r="M77" s="260"/>
      <c r="N77" s="260"/>
      <c r="O77" s="260"/>
      <c r="P77" s="260"/>
      <c r="Q77" s="260"/>
      <c r="R77" s="260"/>
      <c r="S77" s="260"/>
      <c r="T77" s="260"/>
      <c r="U77" s="259"/>
      <c r="V77" s="259"/>
      <c r="W77" s="259"/>
    </row>
    <row r="78" spans="2:23" ht="24.95" customHeight="1" x14ac:dyDescent="0.35">
      <c r="B78" s="169"/>
      <c r="C78" s="170"/>
      <c r="D78" s="170"/>
      <c r="E78" s="121" t="s">
        <v>108</v>
      </c>
      <c r="F78" s="214">
        <f>SUM(F71:F77)</f>
        <v>0.1038</v>
      </c>
      <c r="G78" s="173">
        <f>SUM(G71:G77)</f>
        <v>63.027360000000002</v>
      </c>
      <c r="H78" s="111"/>
      <c r="I78" s="247"/>
      <c r="J78" s="245"/>
      <c r="K78" s="246"/>
      <c r="L78" s="260"/>
      <c r="M78" s="260"/>
      <c r="N78" s="260"/>
      <c r="O78" s="260"/>
      <c r="P78" s="260"/>
      <c r="Q78" s="260"/>
      <c r="R78" s="260"/>
      <c r="S78" s="260"/>
      <c r="T78" s="260"/>
      <c r="U78" s="259"/>
      <c r="V78" s="259"/>
      <c r="W78" s="259"/>
    </row>
    <row r="79" spans="2:23" ht="24.95" customHeight="1" x14ac:dyDescent="0.35">
      <c r="B79" s="201" t="s">
        <v>20</v>
      </c>
      <c r="C79" s="541" t="s">
        <v>107</v>
      </c>
      <c r="D79" s="531"/>
      <c r="E79" s="531"/>
      <c r="F79" s="542"/>
      <c r="G79" s="205">
        <f>G78*F45</f>
        <v>25.084889280000006</v>
      </c>
      <c r="H79" s="111"/>
      <c r="I79" s="247"/>
      <c r="J79" s="245"/>
      <c r="K79" s="246"/>
      <c r="L79" s="111"/>
      <c r="M79" s="111"/>
      <c r="N79" s="111"/>
      <c r="O79" s="111"/>
      <c r="P79" s="111"/>
      <c r="Q79" s="111"/>
      <c r="R79" s="111"/>
      <c r="S79" s="111"/>
      <c r="T79" s="111"/>
      <c r="U79" s="259"/>
      <c r="V79" s="259"/>
      <c r="W79" s="259"/>
    </row>
    <row r="80" spans="2:23" ht="24.95" customHeight="1" thickBot="1" x14ac:dyDescent="0.4">
      <c r="B80" s="142"/>
      <c r="C80" s="143"/>
      <c r="D80" s="143"/>
      <c r="E80" s="528" t="s">
        <v>29</v>
      </c>
      <c r="F80" s="529"/>
      <c r="G80" s="190">
        <f>G78+G79</f>
        <v>88.112249280000015</v>
      </c>
      <c r="H80" s="111"/>
      <c r="I80" s="507" t="s">
        <v>274</v>
      </c>
      <c r="J80" s="508"/>
      <c r="K80" s="509"/>
      <c r="L80" s="111"/>
      <c r="M80" s="111"/>
      <c r="N80" s="111"/>
      <c r="O80" s="111"/>
      <c r="P80" s="111"/>
      <c r="Q80" s="111"/>
      <c r="R80" s="111"/>
      <c r="S80" s="111"/>
      <c r="T80" s="111"/>
      <c r="U80" s="259"/>
      <c r="V80" s="259"/>
      <c r="W80" s="259"/>
    </row>
    <row r="81" spans="2:24" ht="24.95" customHeight="1" x14ac:dyDescent="0.35">
      <c r="B81" s="530"/>
      <c r="C81" s="531"/>
      <c r="D81" s="531"/>
      <c r="E81" s="531"/>
      <c r="F81" s="531"/>
      <c r="G81" s="532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259"/>
      <c r="V81" s="259"/>
      <c r="W81" s="259"/>
    </row>
    <row r="82" spans="2:24" ht="24.95" customHeight="1" thickBot="1" x14ac:dyDescent="0.4">
      <c r="B82" s="533" t="s">
        <v>30</v>
      </c>
      <c r="C82" s="528"/>
      <c r="D82" s="528"/>
      <c r="E82" s="528"/>
      <c r="F82" s="528"/>
      <c r="G82" s="534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259"/>
      <c r="V82" s="259"/>
      <c r="W82" s="259"/>
    </row>
    <row r="83" spans="2:24" ht="24.95" customHeight="1" x14ac:dyDescent="0.35">
      <c r="B83" s="192" t="s">
        <v>152</v>
      </c>
      <c r="C83" s="525" t="s">
        <v>153</v>
      </c>
      <c r="D83" s="525"/>
      <c r="E83" s="525"/>
      <c r="F83" s="525"/>
      <c r="G83" s="209" t="s">
        <v>67</v>
      </c>
      <c r="H83" s="111"/>
      <c r="I83" s="112" t="s">
        <v>58</v>
      </c>
      <c r="J83" s="216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59"/>
      <c r="V83" s="259"/>
      <c r="W83" s="259"/>
    </row>
    <row r="84" spans="2:24" ht="24.95" customHeight="1" x14ac:dyDescent="0.35">
      <c r="B84" s="162" t="s">
        <v>6</v>
      </c>
      <c r="C84" s="512" t="s">
        <v>31</v>
      </c>
      <c r="D84" s="513"/>
      <c r="E84" s="513"/>
      <c r="F84" s="514"/>
      <c r="G84" s="129">
        <f>'UNIFORMES E EPI''S'!G6+'UNIFORMES E EPI''S'!G7</f>
        <v>0</v>
      </c>
      <c r="H84" s="111"/>
      <c r="I84" s="499" t="s">
        <v>256</v>
      </c>
      <c r="J84" s="261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59"/>
      <c r="V84" s="259"/>
      <c r="W84" s="259"/>
    </row>
    <row r="85" spans="2:24" ht="24.95" customHeight="1" x14ac:dyDescent="0.35">
      <c r="B85" s="162" t="s">
        <v>7</v>
      </c>
      <c r="C85" s="512" t="s">
        <v>173</v>
      </c>
      <c r="D85" s="513"/>
      <c r="E85" s="513"/>
      <c r="F85" s="514"/>
      <c r="G85" s="129">
        <f>'UNIFORMES E EPI''S'!G8+'UNIFORMES E EPI''S'!G9+'UNIFORMES E EPI''S'!G10+'UNIFORMES E EPI''S'!G11</f>
        <v>0</v>
      </c>
      <c r="H85" s="111"/>
      <c r="I85" s="499"/>
      <c r="J85" s="261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59"/>
      <c r="V85" s="259"/>
      <c r="W85" s="259"/>
    </row>
    <row r="86" spans="2:24" ht="24.95" customHeight="1" x14ac:dyDescent="0.35">
      <c r="B86" s="162" t="s">
        <v>8</v>
      </c>
      <c r="C86" s="535" t="s">
        <v>32</v>
      </c>
      <c r="D86" s="536"/>
      <c r="E86" s="536"/>
      <c r="F86" s="537"/>
      <c r="G86" s="163"/>
      <c r="H86" s="111"/>
      <c r="I86" s="116"/>
      <c r="J86" s="261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59"/>
      <c r="V86" s="259"/>
      <c r="W86" s="259"/>
    </row>
    <row r="87" spans="2:24" ht="24.95" customHeight="1" thickBot="1" x14ac:dyDescent="0.4">
      <c r="B87" s="162" t="s">
        <v>9</v>
      </c>
      <c r="C87" s="512" t="s">
        <v>11</v>
      </c>
      <c r="D87" s="513"/>
      <c r="E87" s="513"/>
      <c r="F87" s="514"/>
      <c r="G87" s="187"/>
      <c r="H87" s="111"/>
      <c r="I87" s="140" t="s">
        <v>154</v>
      </c>
      <c r="J87" s="261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59"/>
      <c r="V87" s="259"/>
      <c r="W87" s="259"/>
    </row>
    <row r="88" spans="2:24" ht="24.95" customHeight="1" x14ac:dyDescent="0.35">
      <c r="B88" s="142"/>
      <c r="C88" s="143"/>
      <c r="D88" s="143"/>
      <c r="E88" s="528" t="s">
        <v>51</v>
      </c>
      <c r="F88" s="529"/>
      <c r="G88" s="190">
        <f>SUM(G84:G87)</f>
        <v>0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259"/>
      <c r="V88" s="259"/>
      <c r="W88" s="259"/>
    </row>
    <row r="89" spans="2:24" ht="24.95" customHeight="1" x14ac:dyDescent="0.35">
      <c r="B89" s="218"/>
      <c r="C89" s="219"/>
      <c r="D89" s="219"/>
      <c r="E89" s="220"/>
      <c r="F89" s="220"/>
      <c r="G89" s="22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259"/>
      <c r="V89" s="259"/>
      <c r="W89" s="259"/>
    </row>
    <row r="90" spans="2:24" ht="24.95" customHeight="1" thickBot="1" x14ac:dyDescent="0.4">
      <c r="B90" s="533" t="s">
        <v>33</v>
      </c>
      <c r="C90" s="528"/>
      <c r="D90" s="528"/>
      <c r="E90" s="528"/>
      <c r="F90" s="528"/>
      <c r="G90" s="534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259"/>
      <c r="V90" s="259"/>
      <c r="W90" s="259"/>
    </row>
    <row r="91" spans="2:24" ht="44.25" customHeight="1" x14ac:dyDescent="0.35">
      <c r="B91" s="192" t="s">
        <v>118</v>
      </c>
      <c r="C91" s="222" t="s">
        <v>119</v>
      </c>
      <c r="D91" s="222" t="s">
        <v>139</v>
      </c>
      <c r="E91" s="222" t="s">
        <v>125</v>
      </c>
      <c r="F91" s="222" t="s">
        <v>127</v>
      </c>
      <c r="G91" s="209" t="s">
        <v>67</v>
      </c>
      <c r="H91" s="111"/>
      <c r="I91" s="112" t="s">
        <v>58</v>
      </c>
      <c r="J91" s="113"/>
      <c r="K91" s="113"/>
      <c r="L91" s="216"/>
      <c r="M91" s="273"/>
      <c r="N91" s="273"/>
      <c r="O91" s="273"/>
      <c r="P91" s="273"/>
      <c r="Q91" s="273"/>
      <c r="R91" s="273"/>
      <c r="S91" s="273"/>
      <c r="T91" s="273"/>
      <c r="U91" s="276"/>
      <c r="V91" s="276"/>
      <c r="W91" s="276"/>
      <c r="X91" s="83"/>
    </row>
    <row r="92" spans="2:24" ht="59.25" customHeight="1" x14ac:dyDescent="0.35">
      <c r="B92" s="162" t="s">
        <v>6</v>
      </c>
      <c r="C92" s="223" t="s">
        <v>34</v>
      </c>
      <c r="D92" s="224">
        <f>G24+G57+G67+G80+G88</f>
        <v>1272.268268625216</v>
      </c>
      <c r="E92" s="225"/>
      <c r="F92" s="226">
        <v>0.05</v>
      </c>
      <c r="G92" s="129">
        <f>D92*F92</f>
        <v>63.613413431260803</v>
      </c>
      <c r="H92" s="111"/>
      <c r="I92" s="510" t="s">
        <v>120</v>
      </c>
      <c r="J92" s="511"/>
      <c r="K92" s="511"/>
      <c r="L92" s="274"/>
      <c r="M92" s="275"/>
      <c r="N92" s="620"/>
      <c r="O92" s="620"/>
      <c r="P92" s="620"/>
      <c r="Q92" s="620"/>
      <c r="R92" s="620"/>
      <c r="S92" s="620"/>
      <c r="T92" s="620"/>
      <c r="U92" s="620"/>
      <c r="V92" s="620"/>
      <c r="W92" s="276"/>
      <c r="X92" s="83"/>
    </row>
    <row r="93" spans="2:24" ht="59.25" customHeight="1" x14ac:dyDescent="0.3">
      <c r="B93" s="162" t="s">
        <v>7</v>
      </c>
      <c r="C93" s="223" t="s">
        <v>35</v>
      </c>
      <c r="D93" s="224">
        <f>G24+G57+G67+G80+G88+G92</f>
        <v>1335.8816820564768</v>
      </c>
      <c r="E93" s="225"/>
      <c r="F93" s="226">
        <v>0.1</v>
      </c>
      <c r="G93" s="129">
        <f>D93*F93</f>
        <v>133.58816820564769</v>
      </c>
      <c r="H93" s="111"/>
      <c r="I93" s="504" t="s">
        <v>121</v>
      </c>
      <c r="J93" s="505"/>
      <c r="K93" s="505"/>
      <c r="L93" s="217"/>
      <c r="M93" s="262"/>
      <c r="N93" s="262"/>
      <c r="O93" s="262"/>
      <c r="P93" s="620"/>
      <c r="Q93" s="620"/>
      <c r="R93" s="620"/>
      <c r="S93" s="620"/>
      <c r="T93" s="620"/>
      <c r="U93" s="620"/>
      <c r="V93" s="620"/>
      <c r="W93" s="620"/>
      <c r="X93" s="97"/>
    </row>
    <row r="94" spans="2:24" ht="24.95" customHeight="1" x14ac:dyDescent="0.35">
      <c r="B94" s="162" t="s">
        <v>8</v>
      </c>
      <c r="C94" s="227" t="s">
        <v>128</v>
      </c>
      <c r="D94" s="228">
        <f>D92+G92+G93</f>
        <v>1469.4698502621245</v>
      </c>
      <c r="E94" s="176"/>
      <c r="F94" s="179"/>
      <c r="G94" s="147">
        <f>D94/(1-E98)</f>
        <v>1655.7406763516897</v>
      </c>
      <c r="H94" s="111"/>
      <c r="I94" s="116" t="s">
        <v>140</v>
      </c>
      <c r="J94" s="117"/>
      <c r="K94" s="117"/>
      <c r="L94" s="217"/>
      <c r="M94" s="262"/>
      <c r="N94" s="262"/>
      <c r="O94" s="262"/>
      <c r="P94" s="262"/>
      <c r="Q94" s="262"/>
      <c r="R94" s="262"/>
      <c r="S94" s="262"/>
      <c r="T94" s="262"/>
      <c r="U94" s="276"/>
      <c r="V94" s="276"/>
      <c r="W94" s="276"/>
      <c r="X94" s="83"/>
    </row>
    <row r="95" spans="2:24" ht="24.95" customHeight="1" x14ac:dyDescent="0.35">
      <c r="B95" s="162" t="s">
        <v>9</v>
      </c>
      <c r="C95" s="125" t="s">
        <v>36</v>
      </c>
      <c r="D95" s="229"/>
      <c r="E95" s="230">
        <v>1.6500000000000001E-2</v>
      </c>
      <c r="F95" s="231"/>
      <c r="G95" s="147">
        <f>G94*E95</f>
        <v>27.319721159802882</v>
      </c>
      <c r="H95" s="111"/>
      <c r="I95" s="116" t="s">
        <v>156</v>
      </c>
      <c r="J95" s="117"/>
      <c r="K95" s="117"/>
      <c r="L95" s="217"/>
      <c r="M95" s="262"/>
      <c r="N95" s="262"/>
      <c r="O95" s="262"/>
      <c r="P95" s="262"/>
      <c r="Q95" s="262"/>
      <c r="R95" s="262"/>
      <c r="S95" s="262"/>
      <c r="T95" s="262"/>
      <c r="U95" s="276"/>
      <c r="V95" s="276"/>
      <c r="W95" s="276"/>
      <c r="X95" s="83"/>
    </row>
    <row r="96" spans="2:24" ht="24.95" customHeight="1" x14ac:dyDescent="0.35">
      <c r="B96" s="162" t="s">
        <v>9</v>
      </c>
      <c r="C96" s="125" t="s">
        <v>37</v>
      </c>
      <c r="D96" s="229"/>
      <c r="E96" s="230">
        <v>7.5999999999999998E-2</v>
      </c>
      <c r="F96" s="231"/>
      <c r="G96" s="147">
        <f>G94*E96</f>
        <v>125.83629140272841</v>
      </c>
      <c r="H96" s="111"/>
      <c r="I96" s="116" t="s">
        <v>156</v>
      </c>
      <c r="J96" s="117"/>
      <c r="K96" s="117"/>
      <c r="L96" s="217"/>
      <c r="M96" s="262"/>
      <c r="N96" s="262"/>
      <c r="O96" s="262"/>
      <c r="P96" s="262"/>
      <c r="Q96" s="262"/>
      <c r="R96" s="262"/>
      <c r="S96" s="262"/>
      <c r="T96" s="262"/>
      <c r="U96" s="276"/>
      <c r="V96" s="276"/>
      <c r="W96" s="276"/>
      <c r="X96" s="83"/>
    </row>
    <row r="97" spans="2:24" ht="24.95" customHeight="1" x14ac:dyDescent="0.35">
      <c r="B97" s="162" t="s">
        <v>12</v>
      </c>
      <c r="C97" s="125" t="s">
        <v>38</v>
      </c>
      <c r="D97" s="229"/>
      <c r="E97" s="232">
        <v>0.02</v>
      </c>
      <c r="F97" s="232"/>
      <c r="G97" s="147">
        <f>G94*E97</f>
        <v>33.114813527033796</v>
      </c>
      <c r="H97" s="111"/>
      <c r="I97" s="116" t="s">
        <v>137</v>
      </c>
      <c r="J97" s="117"/>
      <c r="K97" s="118"/>
      <c r="L97" s="262"/>
      <c r="M97" s="262"/>
      <c r="N97" s="262"/>
      <c r="O97" s="262"/>
      <c r="P97" s="262"/>
      <c r="Q97" s="262"/>
      <c r="R97" s="262"/>
      <c r="S97" s="262"/>
      <c r="T97" s="262"/>
      <c r="U97" s="276"/>
      <c r="V97" s="276"/>
      <c r="W97" s="276"/>
      <c r="X97" s="83"/>
    </row>
    <row r="98" spans="2:24" ht="24.95" customHeight="1" x14ac:dyDescent="0.35">
      <c r="B98" s="162"/>
      <c r="C98" s="125"/>
      <c r="D98" s="157" t="s">
        <v>126</v>
      </c>
      <c r="E98" s="235">
        <f>E95+E96+E97</f>
        <v>0.1125</v>
      </c>
      <c r="F98" s="232"/>
      <c r="G98" s="147"/>
      <c r="H98" s="111"/>
      <c r="I98" s="247"/>
      <c r="J98" s="245"/>
      <c r="K98" s="246"/>
      <c r="L98" s="260"/>
      <c r="M98" s="260"/>
      <c r="N98" s="260"/>
      <c r="O98" s="260"/>
      <c r="P98" s="260"/>
      <c r="Q98" s="260"/>
      <c r="R98" s="260"/>
      <c r="S98" s="260"/>
      <c r="T98" s="260"/>
      <c r="U98" s="259"/>
      <c r="V98" s="259"/>
      <c r="W98" s="259"/>
    </row>
    <row r="99" spans="2:24" ht="24.95" customHeight="1" thickBot="1" x14ac:dyDescent="0.4">
      <c r="B99" s="142"/>
      <c r="C99" s="143"/>
      <c r="D99" s="143"/>
      <c r="E99" s="236"/>
      <c r="F99" s="236" t="s">
        <v>53</v>
      </c>
      <c r="G99" s="144">
        <f>G92+G93+G95+G96+G97</f>
        <v>383.47240772647359</v>
      </c>
      <c r="H99" s="111"/>
      <c r="I99" s="507" t="s">
        <v>274</v>
      </c>
      <c r="J99" s="508"/>
      <c r="K99" s="509"/>
      <c r="L99" s="111"/>
      <c r="M99" s="111"/>
      <c r="N99" s="111"/>
      <c r="O99" s="111"/>
      <c r="P99" s="111"/>
      <c r="Q99" s="111"/>
      <c r="R99" s="111"/>
      <c r="S99" s="111"/>
      <c r="T99" s="111"/>
      <c r="U99" s="259"/>
      <c r="V99" s="259"/>
      <c r="W99" s="259"/>
    </row>
    <row r="100" spans="2:24" ht="24.95" customHeight="1" thickBot="1" x14ac:dyDescent="0.4">
      <c r="B100" s="518"/>
      <c r="C100" s="519"/>
      <c r="D100" s="519"/>
      <c r="E100" s="519"/>
      <c r="F100" s="519"/>
      <c r="G100" s="520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259"/>
      <c r="V100" s="259"/>
      <c r="W100" s="259"/>
    </row>
    <row r="101" spans="2:24" ht="24.95" customHeight="1" x14ac:dyDescent="0.35">
      <c r="B101" s="521" t="s">
        <v>129</v>
      </c>
      <c r="C101" s="522"/>
      <c r="D101" s="522"/>
      <c r="E101" s="522"/>
      <c r="F101" s="522"/>
      <c r="G101" s="523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259"/>
      <c r="V101" s="259"/>
      <c r="W101" s="259"/>
    </row>
    <row r="102" spans="2:24" ht="24.95" customHeight="1" x14ac:dyDescent="0.35">
      <c r="B102" s="524" t="s">
        <v>130</v>
      </c>
      <c r="C102" s="525"/>
      <c r="D102" s="525"/>
      <c r="E102" s="525"/>
      <c r="F102" s="525"/>
      <c r="G102" s="238" t="s">
        <v>67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259"/>
      <c r="V102" s="259"/>
      <c r="W102" s="259"/>
    </row>
    <row r="103" spans="2:24" ht="24.95" customHeight="1" x14ac:dyDescent="0.35">
      <c r="B103" s="124" t="s">
        <v>6</v>
      </c>
      <c r="C103" s="512" t="s">
        <v>131</v>
      </c>
      <c r="D103" s="513"/>
      <c r="E103" s="513"/>
      <c r="F103" s="514"/>
      <c r="G103" s="147">
        <f>G24</f>
        <v>607.20000000000005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259"/>
      <c r="V103" s="259"/>
      <c r="W103" s="259"/>
    </row>
    <row r="104" spans="2:24" ht="24.95" customHeight="1" x14ac:dyDescent="0.35">
      <c r="B104" s="124" t="s">
        <v>7</v>
      </c>
      <c r="C104" s="512" t="s">
        <v>132</v>
      </c>
      <c r="D104" s="513"/>
      <c r="E104" s="513"/>
      <c r="F104" s="514"/>
      <c r="G104" s="147">
        <f>G57</f>
        <v>541.08884208000006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259"/>
      <c r="V104" s="259"/>
      <c r="W104" s="259"/>
    </row>
    <row r="105" spans="2:24" ht="24.95" customHeight="1" x14ac:dyDescent="0.35">
      <c r="B105" s="124" t="s">
        <v>8</v>
      </c>
      <c r="C105" s="512" t="s">
        <v>133</v>
      </c>
      <c r="D105" s="513"/>
      <c r="E105" s="513"/>
      <c r="F105" s="514"/>
      <c r="G105" s="129">
        <f>G67</f>
        <v>35.867177265216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259"/>
      <c r="V105" s="259"/>
      <c r="W105" s="259"/>
    </row>
    <row r="106" spans="2:24" ht="24.95" customHeight="1" x14ac:dyDescent="0.35">
      <c r="B106" s="124" t="s">
        <v>9</v>
      </c>
      <c r="C106" s="512" t="s">
        <v>134</v>
      </c>
      <c r="D106" s="513"/>
      <c r="E106" s="513"/>
      <c r="F106" s="514"/>
      <c r="G106" s="129">
        <f>G80</f>
        <v>88.112249280000015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259"/>
      <c r="V106" s="259"/>
      <c r="W106" s="259"/>
    </row>
    <row r="107" spans="2:24" ht="24.95" customHeight="1" x14ac:dyDescent="0.35">
      <c r="B107" s="124" t="s">
        <v>10</v>
      </c>
      <c r="C107" s="512" t="s">
        <v>135</v>
      </c>
      <c r="D107" s="513"/>
      <c r="E107" s="513"/>
      <c r="F107" s="514"/>
      <c r="G107" s="129">
        <f>G88</f>
        <v>0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259"/>
      <c r="V107" s="259"/>
      <c r="W107" s="259"/>
    </row>
    <row r="108" spans="2:24" ht="24.95" customHeight="1" thickBot="1" x14ac:dyDescent="0.4">
      <c r="B108" s="239" t="s">
        <v>12</v>
      </c>
      <c r="C108" s="515" t="s">
        <v>136</v>
      </c>
      <c r="D108" s="516"/>
      <c r="E108" s="516"/>
      <c r="F108" s="517"/>
      <c r="G108" s="240">
        <f>G99</f>
        <v>383.47240772647359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259"/>
      <c r="V108" s="259"/>
      <c r="W108" s="259"/>
    </row>
    <row r="109" spans="2:24" ht="24.95" customHeight="1" thickBot="1" x14ac:dyDescent="0.4">
      <c r="B109" s="241"/>
      <c r="C109" s="242"/>
      <c r="D109" s="500" t="s">
        <v>138</v>
      </c>
      <c r="E109" s="500"/>
      <c r="F109" s="501"/>
      <c r="G109" s="243">
        <f>SUM(G103:G108)</f>
        <v>1655.7406763516897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259"/>
      <c r="V109" s="259"/>
      <c r="W109" s="259"/>
    </row>
    <row r="110" spans="2:24" ht="18" customHeight="1" x14ac:dyDescent="0.25">
      <c r="B110" s="5"/>
      <c r="C110" s="5"/>
      <c r="D110" s="5"/>
      <c r="E110" s="5"/>
      <c r="F110" s="6"/>
      <c r="G110" s="7"/>
      <c r="J110" s="1"/>
      <c r="K110" s="1"/>
      <c r="L110" s="1"/>
      <c r="M110" s="1"/>
      <c r="N110" s="1"/>
      <c r="O110" s="1"/>
      <c r="P110" s="1"/>
    </row>
    <row r="111" spans="2:24" ht="20.25" x14ac:dyDescent="0.3">
      <c r="C111" s="19"/>
    </row>
    <row r="112" spans="2:24" x14ac:dyDescent="0.25">
      <c r="C112" s="4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</sheetData>
  <sheetProtection deleteColumns="0"/>
  <mergeCells count="118">
    <mergeCell ref="B1:G1"/>
    <mergeCell ref="B2:D2"/>
    <mergeCell ref="E2:G2"/>
    <mergeCell ref="B3:D3"/>
    <mergeCell ref="E3:G3"/>
    <mergeCell ref="B7:D7"/>
    <mergeCell ref="E7:G7"/>
    <mergeCell ref="B8:D8"/>
    <mergeCell ref="E8:G8"/>
    <mergeCell ref="B9:D9"/>
    <mergeCell ref="E9:G9"/>
    <mergeCell ref="B4:D4"/>
    <mergeCell ref="E4:G4"/>
    <mergeCell ref="B5:D5"/>
    <mergeCell ref="E5:G5"/>
    <mergeCell ref="B6:D6"/>
    <mergeCell ref="E6:G6"/>
    <mergeCell ref="B16:G16"/>
    <mergeCell ref="B17:G17"/>
    <mergeCell ref="B13:D14"/>
    <mergeCell ref="E13:G13"/>
    <mergeCell ref="E14:G14"/>
    <mergeCell ref="B15:D15"/>
    <mergeCell ref="E15:G15"/>
    <mergeCell ref="B10:D10"/>
    <mergeCell ref="E10:G10"/>
    <mergeCell ref="B11:D11"/>
    <mergeCell ref="E11:G11"/>
    <mergeCell ref="B12:G12"/>
    <mergeCell ref="B35:G35"/>
    <mergeCell ref="C36:E36"/>
    <mergeCell ref="C37:E37"/>
    <mergeCell ref="C38:E38"/>
    <mergeCell ref="C29:E29"/>
    <mergeCell ref="C30:D30"/>
    <mergeCell ref="C31:D31"/>
    <mergeCell ref="C33:F33"/>
    <mergeCell ref="E24:F24"/>
    <mergeCell ref="B25:G25"/>
    <mergeCell ref="B26:G26"/>
    <mergeCell ref="B27:G27"/>
    <mergeCell ref="B28:G28"/>
    <mergeCell ref="B46:G46"/>
    <mergeCell ref="C47:F47"/>
    <mergeCell ref="B48:B49"/>
    <mergeCell ref="C48:C49"/>
    <mergeCell ref="G48:G49"/>
    <mergeCell ref="C42:E42"/>
    <mergeCell ref="C43:E43"/>
    <mergeCell ref="C44:E44"/>
    <mergeCell ref="C39:E39"/>
    <mergeCell ref="C40:E40"/>
    <mergeCell ref="C41:E41"/>
    <mergeCell ref="C53:F53"/>
    <mergeCell ref="C54:F54"/>
    <mergeCell ref="C55:F55"/>
    <mergeCell ref="E57:F57"/>
    <mergeCell ref="B58:G58"/>
    <mergeCell ref="B50:B51"/>
    <mergeCell ref="C50:D51"/>
    <mergeCell ref="G50:G51"/>
    <mergeCell ref="C52:F52"/>
    <mergeCell ref="I66:K66"/>
    <mergeCell ref="B68:G68"/>
    <mergeCell ref="C62:E62"/>
    <mergeCell ref="I62:K62"/>
    <mergeCell ref="I63:K63"/>
    <mergeCell ref="C64:E64"/>
    <mergeCell ref="B59:G59"/>
    <mergeCell ref="C60:E60"/>
    <mergeCell ref="C61:E61"/>
    <mergeCell ref="I61:K61"/>
    <mergeCell ref="C73:E73"/>
    <mergeCell ref="C74:E74"/>
    <mergeCell ref="C75:E75"/>
    <mergeCell ref="B69:G69"/>
    <mergeCell ref="C70:E70"/>
    <mergeCell ref="C71:E71"/>
    <mergeCell ref="C72:E72"/>
    <mergeCell ref="C65:E65"/>
    <mergeCell ref="C66:E66"/>
    <mergeCell ref="N92:V92"/>
    <mergeCell ref="P93:W93"/>
    <mergeCell ref="B82:G82"/>
    <mergeCell ref="C83:F83"/>
    <mergeCell ref="C84:F84"/>
    <mergeCell ref="C85:F85"/>
    <mergeCell ref="C86:F86"/>
    <mergeCell ref="C76:E76"/>
    <mergeCell ref="C77:E77"/>
    <mergeCell ref="C79:F79"/>
    <mergeCell ref="E80:F80"/>
    <mergeCell ref="B81:G81"/>
    <mergeCell ref="I84:I85"/>
    <mergeCell ref="D109:F109"/>
    <mergeCell ref="I1:K1"/>
    <mergeCell ref="I30:K30"/>
    <mergeCell ref="I39:K39"/>
    <mergeCell ref="I48:K49"/>
    <mergeCell ref="I50:K51"/>
    <mergeCell ref="I64:K64"/>
    <mergeCell ref="I67:K67"/>
    <mergeCell ref="I80:K80"/>
    <mergeCell ref="I99:K99"/>
    <mergeCell ref="I92:K92"/>
    <mergeCell ref="I93:K93"/>
    <mergeCell ref="C108:F108"/>
    <mergeCell ref="B102:F102"/>
    <mergeCell ref="C103:F103"/>
    <mergeCell ref="C104:F104"/>
    <mergeCell ref="C105:F105"/>
    <mergeCell ref="C106:F106"/>
    <mergeCell ref="C107:F107"/>
    <mergeCell ref="B100:G100"/>
    <mergeCell ref="B101:G101"/>
    <mergeCell ref="C87:F87"/>
    <mergeCell ref="E88:F88"/>
    <mergeCell ref="B90:G90"/>
  </mergeCells>
  <hyperlinks>
    <hyperlink ref="J2" location="RESUMO!A1" display="RESUMO"/>
    <hyperlink ref="I84:I85" location="'UNIFORMES E EPI''S'!A1" display="Valor obtido na aba &quot;Uniformes e Epi's&quot;"/>
    <hyperlink ref="I67:K67" r:id="rId1" display="¹Link: https://transparencia.stj.jus.br/wp-content/uploads/Manual_do_Modelo_de_Planilhas_de_Custos_do_STJ.pdf"/>
    <hyperlink ref="I80:K80" r:id="rId2" display="¹Link: https://transparencia.stj.jus.br/wp-content/uploads/Manual_do_Modelo_de_Planilhas_de_Custos_do_STJ.pdf"/>
    <hyperlink ref="I99:K99" r:id="rId3" display="¹Link: https://transparencia.stj.jus.br/wp-content/uploads/Manual_do_Modelo_de_Planilhas_de_Custos_do_STJ.pdf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16" fitToHeight="0" orientation="portrait" r:id="rId4"/>
  <ignoredErrors>
    <ignoredError sqref="F66" numberStoredAsText="1"/>
  </ignoredErrors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112"/>
  <sheetViews>
    <sheetView zoomScale="60" zoomScaleNormal="60" workbookViewId="0">
      <selection activeCell="J2" sqref="J2"/>
    </sheetView>
  </sheetViews>
  <sheetFormatPr defaultRowHeight="15" x14ac:dyDescent="0.25"/>
  <cols>
    <col min="1" max="1" width="3.28515625" style="36" customWidth="1"/>
    <col min="2" max="2" width="10.85546875" style="36" customWidth="1"/>
    <col min="3" max="3" width="63.42578125" style="36" customWidth="1"/>
    <col min="4" max="4" width="32.140625" style="36" customWidth="1"/>
    <col min="5" max="5" width="38.28515625" style="36" customWidth="1"/>
    <col min="6" max="6" width="42" style="36" customWidth="1"/>
    <col min="7" max="7" width="31.140625" style="36" customWidth="1"/>
    <col min="8" max="8" width="2.28515625" style="36" customWidth="1"/>
    <col min="9" max="9" width="60.7109375" style="36" customWidth="1"/>
    <col min="10" max="10" width="64.5703125" style="36" customWidth="1"/>
    <col min="11" max="11" width="52.5703125" style="36" customWidth="1"/>
    <col min="12" max="12" width="29" style="36" customWidth="1"/>
    <col min="13" max="13" width="26.85546875" style="36" customWidth="1"/>
    <col min="14" max="14" width="21.5703125" style="36" customWidth="1"/>
    <col min="15" max="15" width="10.7109375" style="36" customWidth="1"/>
    <col min="16" max="16" width="14.28515625" style="36" customWidth="1"/>
    <col min="17" max="17" width="15.140625" style="36" customWidth="1"/>
    <col min="18" max="18" width="16" style="36" customWidth="1"/>
    <col min="19" max="19" width="14.7109375" style="36" customWidth="1"/>
    <col min="20" max="20" width="13" style="36" customWidth="1"/>
    <col min="21" max="21" width="13.85546875" style="36" customWidth="1"/>
    <col min="22" max="23" width="10.42578125" style="36" customWidth="1"/>
    <col min="24" max="16384" width="9.140625" style="36"/>
  </cols>
  <sheetData>
    <row r="1" spans="2:23" ht="24.95" customHeight="1" thickBot="1" x14ac:dyDescent="0.4">
      <c r="B1" s="610" t="s">
        <v>39</v>
      </c>
      <c r="C1" s="611"/>
      <c r="D1" s="611"/>
      <c r="E1" s="611"/>
      <c r="F1" s="611"/>
      <c r="G1" s="612"/>
      <c r="H1" s="110"/>
      <c r="I1" s="502" t="s">
        <v>54</v>
      </c>
      <c r="J1" s="503"/>
      <c r="K1" s="503"/>
      <c r="L1" s="258"/>
      <c r="M1" s="258"/>
      <c r="N1" s="258"/>
      <c r="O1" s="258"/>
      <c r="P1" s="258"/>
      <c r="Q1" s="258"/>
      <c r="R1" s="258"/>
      <c r="S1" s="258"/>
      <c r="T1" s="258"/>
      <c r="U1" s="259"/>
      <c r="V1" s="259"/>
      <c r="W1" s="259"/>
    </row>
    <row r="2" spans="2:23" ht="24.95" customHeight="1" x14ac:dyDescent="0.35">
      <c r="B2" s="613" t="s">
        <v>0</v>
      </c>
      <c r="C2" s="614"/>
      <c r="D2" s="614"/>
      <c r="E2" s="615"/>
      <c r="F2" s="616"/>
      <c r="G2" s="617"/>
      <c r="H2" s="111"/>
      <c r="I2" s="291" t="s">
        <v>58</v>
      </c>
      <c r="J2" s="425" t="s">
        <v>294</v>
      </c>
      <c r="K2" s="273"/>
      <c r="L2" s="273"/>
      <c r="M2" s="260"/>
      <c r="N2" s="260"/>
      <c r="O2" s="260"/>
      <c r="P2" s="260"/>
      <c r="Q2" s="260"/>
      <c r="R2" s="260"/>
      <c r="S2" s="260"/>
      <c r="T2" s="260"/>
      <c r="U2" s="259"/>
      <c r="V2" s="259"/>
      <c r="W2" s="259"/>
    </row>
    <row r="3" spans="2:23" ht="24.95" customHeight="1" x14ac:dyDescent="0.35">
      <c r="B3" s="596" t="s">
        <v>1</v>
      </c>
      <c r="C3" s="597"/>
      <c r="D3" s="597"/>
      <c r="E3" s="595"/>
      <c r="F3" s="547"/>
      <c r="G3" s="548"/>
      <c r="H3" s="115"/>
      <c r="I3" s="292"/>
      <c r="J3" s="261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59"/>
      <c r="V3" s="259"/>
      <c r="W3" s="259"/>
    </row>
    <row r="4" spans="2:23" ht="24.95" customHeight="1" x14ac:dyDescent="0.35">
      <c r="B4" s="596" t="s">
        <v>2</v>
      </c>
      <c r="C4" s="597"/>
      <c r="D4" s="597"/>
      <c r="E4" s="595"/>
      <c r="F4" s="547"/>
      <c r="G4" s="548"/>
      <c r="H4" s="115"/>
      <c r="I4" s="292"/>
      <c r="J4" s="261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59"/>
      <c r="W4" s="259"/>
    </row>
    <row r="5" spans="2:23" ht="24.95" customHeight="1" x14ac:dyDescent="0.35">
      <c r="B5" s="598" t="s">
        <v>55</v>
      </c>
      <c r="C5" s="599"/>
      <c r="D5" s="600"/>
      <c r="E5" s="601"/>
      <c r="F5" s="602"/>
      <c r="G5" s="603"/>
      <c r="H5" s="115"/>
      <c r="I5" s="292"/>
      <c r="J5" s="261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59"/>
      <c r="W5" s="259"/>
    </row>
    <row r="6" spans="2:23" ht="24.95" customHeight="1" x14ac:dyDescent="0.35">
      <c r="B6" s="596" t="s">
        <v>3</v>
      </c>
      <c r="C6" s="597"/>
      <c r="D6" s="597"/>
      <c r="E6" s="595" t="s">
        <v>56</v>
      </c>
      <c r="F6" s="547"/>
      <c r="G6" s="548"/>
      <c r="H6" s="115"/>
      <c r="I6" s="292"/>
      <c r="J6" s="261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59"/>
      <c r="V6" s="259"/>
      <c r="W6" s="259"/>
    </row>
    <row r="7" spans="2:23" ht="24.95" customHeight="1" x14ac:dyDescent="0.35">
      <c r="B7" s="618" t="s">
        <v>40</v>
      </c>
      <c r="C7" s="619"/>
      <c r="D7" s="619"/>
      <c r="E7" s="601"/>
      <c r="F7" s="602"/>
      <c r="G7" s="603"/>
      <c r="H7" s="115"/>
      <c r="I7" s="292"/>
      <c r="J7" s="261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59"/>
      <c r="V7" s="259"/>
      <c r="W7" s="259"/>
    </row>
    <row r="8" spans="2:23" ht="24.95" customHeight="1" x14ac:dyDescent="0.35">
      <c r="B8" s="607" t="s">
        <v>57</v>
      </c>
      <c r="C8" s="608"/>
      <c r="D8" s="609"/>
      <c r="E8" s="601"/>
      <c r="F8" s="602"/>
      <c r="G8" s="603"/>
      <c r="H8" s="115"/>
      <c r="I8" s="292"/>
      <c r="J8" s="261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59"/>
      <c r="V8" s="259"/>
      <c r="W8" s="259"/>
    </row>
    <row r="9" spans="2:23" ht="24.95" customHeight="1" x14ac:dyDescent="0.35">
      <c r="B9" s="607" t="s">
        <v>45</v>
      </c>
      <c r="C9" s="608"/>
      <c r="D9" s="609"/>
      <c r="E9" s="595" t="s">
        <v>187</v>
      </c>
      <c r="F9" s="547"/>
      <c r="G9" s="548"/>
      <c r="H9" s="111"/>
      <c r="I9" s="292" t="s">
        <v>59</v>
      </c>
      <c r="J9" s="217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59"/>
      <c r="V9" s="259"/>
      <c r="W9" s="259"/>
    </row>
    <row r="10" spans="2:23" ht="24.95" customHeight="1" x14ac:dyDescent="0.35">
      <c r="B10" s="596" t="s">
        <v>4</v>
      </c>
      <c r="C10" s="597"/>
      <c r="D10" s="597"/>
      <c r="E10" s="595">
        <v>12</v>
      </c>
      <c r="F10" s="547"/>
      <c r="G10" s="548"/>
      <c r="H10" s="115"/>
      <c r="I10" s="292"/>
      <c r="J10" s="261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59"/>
      <c r="V10" s="259"/>
      <c r="W10" s="259"/>
    </row>
    <row r="11" spans="2:23" ht="24.95" customHeight="1" x14ac:dyDescent="0.35">
      <c r="B11" s="598" t="s">
        <v>122</v>
      </c>
      <c r="C11" s="599"/>
      <c r="D11" s="600"/>
      <c r="E11" s="601" t="s">
        <v>123</v>
      </c>
      <c r="F11" s="602"/>
      <c r="G11" s="603"/>
      <c r="H11" s="115"/>
      <c r="I11" s="292" t="s">
        <v>124</v>
      </c>
      <c r="J11" s="261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59"/>
      <c r="V11" s="259"/>
      <c r="W11" s="259"/>
    </row>
    <row r="12" spans="2:23" ht="24.95" customHeight="1" x14ac:dyDescent="0.35">
      <c r="B12" s="604"/>
      <c r="C12" s="605"/>
      <c r="D12" s="605"/>
      <c r="E12" s="605"/>
      <c r="F12" s="595"/>
      <c r="G12" s="606"/>
      <c r="H12" s="115"/>
      <c r="I12" s="292"/>
      <c r="J12" s="261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59"/>
      <c r="V12" s="259"/>
      <c r="W12" s="259"/>
    </row>
    <row r="13" spans="2:23" ht="24.95" customHeight="1" x14ac:dyDescent="0.35">
      <c r="B13" s="581" t="s">
        <v>41</v>
      </c>
      <c r="C13" s="582"/>
      <c r="D13" s="583"/>
      <c r="E13" s="587" t="s">
        <v>304</v>
      </c>
      <c r="F13" s="588"/>
      <c r="G13" s="589"/>
      <c r="H13" s="115"/>
      <c r="I13" s="292"/>
      <c r="J13" s="217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59"/>
      <c r="V13" s="259"/>
      <c r="W13" s="259"/>
    </row>
    <row r="14" spans="2:23" ht="24.95" customHeight="1" x14ac:dyDescent="0.35">
      <c r="B14" s="584"/>
      <c r="C14" s="585"/>
      <c r="D14" s="586"/>
      <c r="E14" s="590" t="s">
        <v>181</v>
      </c>
      <c r="F14" s="591"/>
      <c r="G14" s="592"/>
      <c r="H14" s="115"/>
      <c r="I14" s="292"/>
      <c r="J14" s="217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59"/>
      <c r="V14" s="259"/>
      <c r="W14" s="259"/>
    </row>
    <row r="15" spans="2:23" ht="24.95" customHeight="1" thickBot="1" x14ac:dyDescent="0.4">
      <c r="B15" s="593" t="s">
        <v>42</v>
      </c>
      <c r="C15" s="594"/>
      <c r="D15" s="594"/>
      <c r="E15" s="595">
        <v>1</v>
      </c>
      <c r="F15" s="547"/>
      <c r="G15" s="548"/>
      <c r="H15" s="115"/>
      <c r="I15" s="293"/>
      <c r="J15" s="217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59"/>
      <c r="V15" s="259"/>
      <c r="W15" s="259"/>
    </row>
    <row r="16" spans="2:23" ht="24.95" customHeight="1" x14ac:dyDescent="0.35">
      <c r="B16" s="578" t="s">
        <v>5</v>
      </c>
      <c r="C16" s="579"/>
      <c r="D16" s="579"/>
      <c r="E16" s="579"/>
      <c r="F16" s="579"/>
      <c r="G16" s="580"/>
      <c r="H16" s="115"/>
      <c r="I16" s="115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259"/>
      <c r="V16" s="259"/>
      <c r="W16" s="259"/>
    </row>
    <row r="17" spans="2:23" ht="24.95" customHeight="1" thickBot="1" x14ac:dyDescent="0.4">
      <c r="B17" s="533" t="s">
        <v>49</v>
      </c>
      <c r="C17" s="528"/>
      <c r="D17" s="528"/>
      <c r="E17" s="528"/>
      <c r="F17" s="528"/>
      <c r="G17" s="534"/>
      <c r="H17" s="115"/>
      <c r="I17" s="115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259"/>
      <c r="V17" s="259"/>
      <c r="W17" s="259"/>
    </row>
    <row r="18" spans="2:23" ht="24.95" customHeight="1" x14ac:dyDescent="0.35">
      <c r="B18" s="411" t="s">
        <v>62</v>
      </c>
      <c r="C18" s="410" t="s">
        <v>63</v>
      </c>
      <c r="D18" s="412" t="s">
        <v>64</v>
      </c>
      <c r="E18" s="412" t="s">
        <v>65</v>
      </c>
      <c r="F18" s="412" t="s">
        <v>66</v>
      </c>
      <c r="G18" s="123" t="s">
        <v>67</v>
      </c>
      <c r="H18" s="115"/>
      <c r="I18" s="112" t="s">
        <v>58</v>
      </c>
      <c r="J18" s="113"/>
      <c r="K18" s="113"/>
      <c r="L18" s="216"/>
      <c r="M18" s="260"/>
      <c r="N18" s="260"/>
      <c r="O18" s="260"/>
      <c r="P18" s="260"/>
      <c r="Q18" s="260"/>
      <c r="R18" s="260"/>
      <c r="S18" s="260"/>
      <c r="T18" s="260"/>
      <c r="U18" s="259"/>
      <c r="V18" s="259"/>
      <c r="W18" s="259"/>
    </row>
    <row r="19" spans="2:23" ht="24.95" customHeight="1" x14ac:dyDescent="0.35">
      <c r="B19" s="124" t="s">
        <v>6</v>
      </c>
      <c r="C19" s="125" t="s">
        <v>43</v>
      </c>
      <c r="D19" s="126" t="s">
        <v>68</v>
      </c>
      <c r="E19" s="127">
        <v>1</v>
      </c>
      <c r="F19" s="128">
        <v>0</v>
      </c>
      <c r="G19" s="129">
        <f>F19</f>
        <v>0</v>
      </c>
      <c r="H19" s="111"/>
      <c r="I19" s="422" t="s">
        <v>61</v>
      </c>
      <c r="J19" s="382"/>
      <c r="K19" s="245"/>
      <c r="L19" s="261"/>
      <c r="M19" s="260"/>
      <c r="N19" s="260"/>
      <c r="O19" s="260"/>
      <c r="P19" s="260"/>
      <c r="Q19" s="260"/>
      <c r="R19" s="260"/>
      <c r="S19" s="260"/>
      <c r="T19" s="260"/>
      <c r="U19" s="259"/>
      <c r="V19" s="259"/>
      <c r="W19" s="259"/>
    </row>
    <row r="20" spans="2:23" ht="24.95" customHeight="1" x14ac:dyDescent="0.35">
      <c r="B20" s="124" t="s">
        <v>7</v>
      </c>
      <c r="C20" s="125" t="s">
        <v>44</v>
      </c>
      <c r="D20" s="126" t="s">
        <v>68</v>
      </c>
      <c r="E20" s="127">
        <v>220</v>
      </c>
      <c r="F20" s="132">
        <f>(G19+G21)/E20</f>
        <v>2.7600000000000002</v>
      </c>
      <c r="G20" s="129">
        <f>F20</f>
        <v>2.7600000000000002</v>
      </c>
      <c r="H20" s="111"/>
      <c r="I20" s="116" t="s">
        <v>159</v>
      </c>
      <c r="J20" s="117"/>
      <c r="K20" s="117"/>
      <c r="L20" s="217"/>
      <c r="M20" s="262"/>
      <c r="N20" s="262"/>
      <c r="O20" s="262"/>
      <c r="P20" s="262"/>
      <c r="Q20" s="260"/>
      <c r="R20" s="260"/>
      <c r="S20" s="260"/>
      <c r="T20" s="260"/>
      <c r="U20" s="259"/>
      <c r="V20" s="259"/>
      <c r="W20" s="259"/>
    </row>
    <row r="21" spans="2:23" ht="24.95" customHeight="1" x14ac:dyDescent="0.35">
      <c r="B21" s="124" t="s">
        <v>8</v>
      </c>
      <c r="C21" s="125" t="s">
        <v>180</v>
      </c>
      <c r="D21" s="133">
        <v>0.4</v>
      </c>
      <c r="E21" s="134">
        <v>1</v>
      </c>
      <c r="F21" s="132">
        <f>D21*1518</f>
        <v>607.20000000000005</v>
      </c>
      <c r="G21" s="129">
        <f>F21</f>
        <v>607.20000000000005</v>
      </c>
      <c r="H21" s="111"/>
      <c r="I21" s="135" t="s">
        <v>279</v>
      </c>
      <c r="J21" s="136"/>
      <c r="K21" s="136"/>
      <c r="L21" s="263"/>
      <c r="M21" s="264"/>
      <c r="N21" s="264"/>
      <c r="O21" s="264"/>
      <c r="P21" s="264"/>
      <c r="Q21" s="264"/>
      <c r="R21" s="264"/>
      <c r="S21" s="264"/>
      <c r="T21" s="264"/>
      <c r="U21" s="259"/>
      <c r="V21" s="259"/>
      <c r="W21" s="259"/>
    </row>
    <row r="22" spans="2:23" ht="44.25" customHeight="1" x14ac:dyDescent="0.35">
      <c r="B22" s="124" t="s">
        <v>9</v>
      </c>
      <c r="C22" s="125" t="s">
        <v>69</v>
      </c>
      <c r="D22" s="280">
        <v>0.2</v>
      </c>
      <c r="E22" s="134">
        <v>176</v>
      </c>
      <c r="F22" s="132">
        <f>F20*D22</f>
        <v>0.55200000000000005</v>
      </c>
      <c r="G22" s="129">
        <f>F22*E22</f>
        <v>97.152000000000015</v>
      </c>
      <c r="H22" s="111"/>
      <c r="I22" s="622" t="s">
        <v>296</v>
      </c>
      <c r="J22" s="623"/>
      <c r="K22" s="624"/>
      <c r="L22" s="263"/>
      <c r="M22" s="264"/>
      <c r="N22" s="264"/>
      <c r="O22" s="264"/>
      <c r="P22" s="264"/>
      <c r="Q22" s="264"/>
      <c r="R22" s="264"/>
      <c r="S22" s="264"/>
      <c r="T22" s="264"/>
      <c r="U22" s="259"/>
      <c r="V22" s="259"/>
      <c r="W22" s="259"/>
    </row>
    <row r="23" spans="2:23" ht="24.95" customHeight="1" thickBot="1" x14ac:dyDescent="0.4">
      <c r="B23" s="124" t="s">
        <v>10</v>
      </c>
      <c r="C23" s="125" t="s">
        <v>11</v>
      </c>
      <c r="D23" s="138"/>
      <c r="E23" s="132" t="s">
        <v>46</v>
      </c>
      <c r="F23" s="132"/>
      <c r="G23" s="129"/>
      <c r="H23" s="139"/>
      <c r="I23" s="140" t="s">
        <v>154</v>
      </c>
      <c r="J23" s="141"/>
      <c r="K23" s="141"/>
      <c r="L23" s="217"/>
      <c r="M23" s="262"/>
      <c r="N23" s="262"/>
      <c r="O23" s="262"/>
      <c r="P23" s="262"/>
      <c r="Q23" s="262"/>
      <c r="R23" s="262"/>
      <c r="S23" s="262"/>
      <c r="T23" s="262"/>
      <c r="U23" s="259"/>
      <c r="V23" s="259"/>
      <c r="W23" s="259"/>
    </row>
    <row r="24" spans="2:23" ht="24.95" customHeight="1" x14ac:dyDescent="0.35">
      <c r="B24" s="142"/>
      <c r="C24" s="143"/>
      <c r="D24" s="143"/>
      <c r="E24" s="528" t="s">
        <v>50</v>
      </c>
      <c r="F24" s="529"/>
      <c r="G24" s="144">
        <f>G19+G21+G22</f>
        <v>704.35200000000009</v>
      </c>
      <c r="H24" s="139"/>
      <c r="I24" s="139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259"/>
      <c r="V24" s="259"/>
      <c r="W24" s="259"/>
    </row>
    <row r="25" spans="2:23" ht="53.25" customHeight="1" x14ac:dyDescent="0.35">
      <c r="B25" s="621" t="s">
        <v>70</v>
      </c>
      <c r="C25" s="621"/>
      <c r="D25" s="621"/>
      <c r="E25" s="621"/>
      <c r="F25" s="621"/>
      <c r="G25" s="621"/>
      <c r="H25" s="265"/>
      <c r="I25" s="265"/>
      <c r="J25" s="265"/>
      <c r="K25" s="265"/>
      <c r="L25" s="266"/>
      <c r="M25" s="111"/>
      <c r="N25" s="111"/>
      <c r="O25" s="111"/>
      <c r="P25" s="111"/>
      <c r="Q25" s="111"/>
      <c r="R25" s="111"/>
      <c r="S25" s="111"/>
      <c r="T25" s="111"/>
      <c r="U25" s="259"/>
      <c r="V25" s="259"/>
      <c r="W25" s="259"/>
    </row>
    <row r="26" spans="2:23" ht="24.95" customHeight="1" x14ac:dyDescent="0.35">
      <c r="B26" s="546"/>
      <c r="C26" s="547"/>
      <c r="D26" s="547"/>
      <c r="E26" s="547"/>
      <c r="F26" s="547"/>
      <c r="G26" s="548"/>
      <c r="H26" s="115"/>
      <c r="I26" s="115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259"/>
      <c r="V26" s="259"/>
      <c r="W26" s="259"/>
    </row>
    <row r="27" spans="2:23" ht="24.95" customHeight="1" x14ac:dyDescent="0.35">
      <c r="B27" s="533" t="s">
        <v>13</v>
      </c>
      <c r="C27" s="528"/>
      <c r="D27" s="528"/>
      <c r="E27" s="528"/>
      <c r="F27" s="528"/>
      <c r="G27" s="534"/>
      <c r="H27" s="115"/>
      <c r="I27" s="115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259"/>
      <c r="V27" s="259"/>
      <c r="W27" s="259"/>
    </row>
    <row r="28" spans="2:23" ht="24.95" customHeight="1" thickBot="1" x14ac:dyDescent="0.4">
      <c r="B28" s="552" t="s">
        <v>72</v>
      </c>
      <c r="C28" s="553"/>
      <c r="D28" s="553"/>
      <c r="E28" s="553"/>
      <c r="F28" s="553"/>
      <c r="G28" s="554"/>
      <c r="H28" s="115"/>
      <c r="I28" s="115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259"/>
      <c r="V28" s="259"/>
      <c r="W28" s="259"/>
    </row>
    <row r="29" spans="2:23" ht="24.95" customHeight="1" x14ac:dyDescent="0.35">
      <c r="B29" s="411" t="s">
        <v>73</v>
      </c>
      <c r="C29" s="576" t="s">
        <v>74</v>
      </c>
      <c r="D29" s="555"/>
      <c r="E29" s="577"/>
      <c r="F29" s="412" t="s">
        <v>64</v>
      </c>
      <c r="G29" s="123" t="s">
        <v>67</v>
      </c>
      <c r="H29" s="115"/>
      <c r="I29" s="112" t="s">
        <v>58</v>
      </c>
      <c r="J29" s="113"/>
      <c r="K29" s="113"/>
      <c r="L29" s="216"/>
      <c r="M29" s="260"/>
      <c r="N29" s="260"/>
      <c r="O29" s="260"/>
      <c r="P29" s="260"/>
      <c r="Q29" s="260"/>
      <c r="R29" s="260"/>
      <c r="S29" s="260"/>
      <c r="T29" s="260"/>
      <c r="U29" s="259"/>
      <c r="V29" s="259"/>
      <c r="W29" s="259"/>
    </row>
    <row r="30" spans="2:23" ht="56.25" customHeight="1" x14ac:dyDescent="0.35">
      <c r="B30" s="124" t="s">
        <v>6</v>
      </c>
      <c r="C30" s="531" t="s">
        <v>75</v>
      </c>
      <c r="D30" s="542"/>
      <c r="E30" s="146" t="s">
        <v>76</v>
      </c>
      <c r="F30" s="146">
        <v>8.3299999999999999E-2</v>
      </c>
      <c r="G30" s="147">
        <f>G24*F30</f>
        <v>58.67252160000001</v>
      </c>
      <c r="H30" s="115"/>
      <c r="I30" s="504" t="s">
        <v>79</v>
      </c>
      <c r="J30" s="505"/>
      <c r="K30" s="505"/>
      <c r="L30" s="217"/>
      <c r="M30" s="262"/>
      <c r="N30" s="262"/>
      <c r="O30" s="262"/>
      <c r="P30" s="262"/>
      <c r="Q30" s="262"/>
      <c r="R30" s="262"/>
      <c r="S30" s="262"/>
      <c r="T30" s="262"/>
      <c r="U30" s="259"/>
      <c r="V30" s="259"/>
      <c r="W30" s="259"/>
    </row>
    <row r="31" spans="2:23" ht="24.95" customHeight="1" thickBot="1" x14ac:dyDescent="0.4">
      <c r="B31" s="124" t="s">
        <v>7</v>
      </c>
      <c r="C31" s="531" t="s">
        <v>48</v>
      </c>
      <c r="D31" s="542"/>
      <c r="E31" s="148" t="s">
        <v>77</v>
      </c>
      <c r="F31" s="148">
        <v>0.121</v>
      </c>
      <c r="G31" s="147">
        <f>G24*F31</f>
        <v>85.226592000000011</v>
      </c>
      <c r="H31" s="115"/>
      <c r="I31" s="140" t="s">
        <v>80</v>
      </c>
      <c r="J31" s="252"/>
      <c r="K31" s="252"/>
      <c r="L31" s="261"/>
      <c r="M31" s="260"/>
      <c r="N31" s="260"/>
      <c r="O31" s="260"/>
      <c r="P31" s="260"/>
      <c r="Q31" s="260"/>
      <c r="R31" s="260"/>
      <c r="S31" s="260"/>
      <c r="T31" s="260"/>
      <c r="U31" s="259"/>
      <c r="V31" s="259"/>
      <c r="W31" s="259"/>
    </row>
    <row r="32" spans="2:23" ht="24.95" customHeight="1" x14ac:dyDescent="0.35">
      <c r="B32" s="149"/>
      <c r="C32" s="150"/>
      <c r="D32" s="150"/>
      <c r="E32" s="151"/>
      <c r="F32" s="152" t="s">
        <v>71</v>
      </c>
      <c r="G32" s="153">
        <f>G30+G31</f>
        <v>143.89911360000002</v>
      </c>
      <c r="H32" s="115"/>
      <c r="I32" s="115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259"/>
      <c r="V32" s="259"/>
      <c r="W32" s="259"/>
    </row>
    <row r="33" spans="2:23" ht="24.95" customHeight="1" x14ac:dyDescent="0.35">
      <c r="B33" s="124" t="s">
        <v>8</v>
      </c>
      <c r="C33" s="570" t="s">
        <v>78</v>
      </c>
      <c r="D33" s="571"/>
      <c r="E33" s="571"/>
      <c r="F33" s="572"/>
      <c r="G33" s="154">
        <f>F45*G32</f>
        <v>57.271847212800019</v>
      </c>
      <c r="H33" s="115"/>
      <c r="I33" s="115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259"/>
      <c r="V33" s="259"/>
      <c r="W33" s="259"/>
    </row>
    <row r="34" spans="2:23" ht="24.95" customHeight="1" x14ac:dyDescent="0.35">
      <c r="B34" s="155"/>
      <c r="C34" s="156"/>
      <c r="D34" s="156"/>
      <c r="E34" s="156"/>
      <c r="F34" s="157" t="s">
        <v>84</v>
      </c>
      <c r="G34" s="158">
        <f>G32+G33</f>
        <v>201.17096081280005</v>
      </c>
      <c r="H34" s="115"/>
      <c r="I34" s="115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259"/>
      <c r="V34" s="259"/>
      <c r="W34" s="259"/>
    </row>
    <row r="35" spans="2:23" ht="24.95" customHeight="1" thickBot="1" x14ac:dyDescent="0.4">
      <c r="B35" s="573" t="s">
        <v>82</v>
      </c>
      <c r="C35" s="574"/>
      <c r="D35" s="574"/>
      <c r="E35" s="574"/>
      <c r="F35" s="574"/>
      <c r="G35" s="575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259"/>
      <c r="V35" s="259"/>
      <c r="W35" s="259"/>
    </row>
    <row r="36" spans="2:23" ht="24.95" customHeight="1" x14ac:dyDescent="0.35">
      <c r="B36" s="159" t="s">
        <v>81</v>
      </c>
      <c r="C36" s="569" t="s">
        <v>83</v>
      </c>
      <c r="D36" s="569"/>
      <c r="E36" s="569"/>
      <c r="F36" s="414" t="s">
        <v>64</v>
      </c>
      <c r="G36" s="161" t="s">
        <v>67</v>
      </c>
      <c r="H36" s="111"/>
      <c r="I36" s="112" t="s">
        <v>58</v>
      </c>
      <c r="J36" s="113"/>
      <c r="K36" s="113"/>
      <c r="L36" s="216"/>
      <c r="M36" s="260"/>
      <c r="N36" s="260"/>
      <c r="O36" s="260"/>
      <c r="P36" s="260"/>
      <c r="Q36" s="260"/>
      <c r="R36" s="260"/>
      <c r="S36" s="260"/>
      <c r="T36" s="260"/>
      <c r="U36" s="259"/>
      <c r="V36" s="259"/>
      <c r="W36" s="259"/>
    </row>
    <row r="37" spans="2:23" ht="24.95" customHeight="1" x14ac:dyDescent="0.35">
      <c r="B37" s="421" t="s">
        <v>6</v>
      </c>
      <c r="C37" s="541" t="s">
        <v>14</v>
      </c>
      <c r="D37" s="531"/>
      <c r="E37" s="542"/>
      <c r="F37" s="146">
        <v>0.2</v>
      </c>
      <c r="G37" s="163">
        <f>G24*F37</f>
        <v>140.87040000000002</v>
      </c>
      <c r="H37" s="111"/>
      <c r="I37" s="116" t="s">
        <v>85</v>
      </c>
      <c r="J37" s="117"/>
      <c r="K37" s="117"/>
      <c r="L37" s="217"/>
      <c r="M37" s="262"/>
      <c r="N37" s="262"/>
      <c r="O37" s="262"/>
      <c r="P37" s="262"/>
      <c r="Q37" s="262"/>
      <c r="R37" s="262"/>
      <c r="S37" s="262"/>
      <c r="T37" s="262"/>
      <c r="U37" s="259"/>
      <c r="V37" s="259"/>
      <c r="W37" s="259"/>
    </row>
    <row r="38" spans="2:23" ht="24.95" customHeight="1" x14ac:dyDescent="0.35">
      <c r="B38" s="421" t="s">
        <v>7</v>
      </c>
      <c r="C38" s="541" t="s">
        <v>15</v>
      </c>
      <c r="D38" s="531"/>
      <c r="E38" s="542"/>
      <c r="F38" s="148">
        <v>2.5000000000000001E-2</v>
      </c>
      <c r="G38" s="163">
        <f>G24*F38</f>
        <v>17.608800000000002</v>
      </c>
      <c r="H38" s="111"/>
      <c r="I38" s="116" t="s">
        <v>85</v>
      </c>
      <c r="J38" s="117"/>
      <c r="K38" s="117"/>
      <c r="L38" s="217"/>
      <c r="M38" s="262"/>
      <c r="N38" s="262"/>
      <c r="O38" s="262"/>
      <c r="P38" s="262"/>
      <c r="Q38" s="262"/>
      <c r="R38" s="262"/>
      <c r="S38" s="262"/>
      <c r="T38" s="262"/>
      <c r="U38" s="259"/>
      <c r="V38" s="259"/>
      <c r="W38" s="259"/>
    </row>
    <row r="39" spans="2:23" ht="42.75" customHeight="1" x14ac:dyDescent="0.35">
      <c r="B39" s="421" t="s">
        <v>8</v>
      </c>
      <c r="C39" s="541" t="s">
        <v>86</v>
      </c>
      <c r="D39" s="531"/>
      <c r="E39" s="542"/>
      <c r="F39" s="164">
        <v>0.06</v>
      </c>
      <c r="G39" s="165">
        <f>G24*F39</f>
        <v>42.261120000000005</v>
      </c>
      <c r="H39" s="166"/>
      <c r="I39" s="504" t="s">
        <v>275</v>
      </c>
      <c r="J39" s="505"/>
      <c r="K39" s="505"/>
      <c r="L39" s="217"/>
      <c r="M39" s="262"/>
      <c r="N39" s="262"/>
      <c r="O39" s="262"/>
      <c r="P39" s="262"/>
      <c r="Q39" s="262"/>
      <c r="R39" s="262"/>
      <c r="S39" s="262"/>
      <c r="T39" s="262"/>
      <c r="U39" s="259"/>
      <c r="V39" s="259"/>
      <c r="W39" s="259"/>
    </row>
    <row r="40" spans="2:23" ht="24.95" customHeight="1" x14ac:dyDescent="0.35">
      <c r="B40" s="421" t="s">
        <v>9</v>
      </c>
      <c r="C40" s="541" t="s">
        <v>16</v>
      </c>
      <c r="D40" s="531"/>
      <c r="E40" s="542"/>
      <c r="F40" s="148">
        <v>1.4999999999999999E-2</v>
      </c>
      <c r="G40" s="163">
        <f>G24*F40</f>
        <v>10.565280000000001</v>
      </c>
      <c r="H40" s="111"/>
      <c r="I40" s="116" t="s">
        <v>85</v>
      </c>
      <c r="J40" s="117"/>
      <c r="K40" s="117"/>
      <c r="L40" s="217"/>
      <c r="M40" s="262"/>
      <c r="N40" s="262"/>
      <c r="O40" s="262"/>
      <c r="P40" s="262"/>
      <c r="Q40" s="262"/>
      <c r="R40" s="262"/>
      <c r="S40" s="262"/>
      <c r="T40" s="262"/>
      <c r="U40" s="259"/>
      <c r="V40" s="259"/>
      <c r="W40" s="259"/>
    </row>
    <row r="41" spans="2:23" ht="24.95" customHeight="1" x14ac:dyDescent="0.35">
      <c r="B41" s="421" t="s">
        <v>10</v>
      </c>
      <c r="C41" s="541" t="s">
        <v>47</v>
      </c>
      <c r="D41" s="531"/>
      <c r="E41" s="542"/>
      <c r="F41" s="148">
        <v>0.01</v>
      </c>
      <c r="G41" s="163">
        <f>G24*F41</f>
        <v>7.0435200000000009</v>
      </c>
      <c r="H41" s="111"/>
      <c r="I41" s="116" t="s">
        <v>85</v>
      </c>
      <c r="J41" s="117"/>
      <c r="K41" s="117"/>
      <c r="L41" s="217"/>
      <c r="M41" s="262"/>
      <c r="N41" s="262"/>
      <c r="O41" s="262"/>
      <c r="P41" s="262"/>
      <c r="Q41" s="262"/>
      <c r="R41" s="262"/>
      <c r="S41" s="262"/>
      <c r="T41" s="262"/>
      <c r="U41" s="259"/>
      <c r="V41" s="259"/>
      <c r="W41" s="259"/>
    </row>
    <row r="42" spans="2:23" ht="24.95" customHeight="1" x14ac:dyDescent="0.35">
      <c r="B42" s="421" t="s">
        <v>12</v>
      </c>
      <c r="C42" s="541" t="s">
        <v>17</v>
      </c>
      <c r="D42" s="531"/>
      <c r="E42" s="542"/>
      <c r="F42" s="148">
        <v>6.0000000000000001E-3</v>
      </c>
      <c r="G42" s="163">
        <f>G24*F42</f>
        <v>4.2261120000000005</v>
      </c>
      <c r="H42" s="111"/>
      <c r="I42" s="116" t="s">
        <v>85</v>
      </c>
      <c r="J42" s="117"/>
      <c r="K42" s="117"/>
      <c r="L42" s="217"/>
      <c r="M42" s="262"/>
      <c r="N42" s="262"/>
      <c r="O42" s="262"/>
      <c r="P42" s="262"/>
      <c r="Q42" s="262"/>
      <c r="R42" s="262"/>
      <c r="S42" s="262"/>
      <c r="T42" s="262"/>
      <c r="U42" s="259"/>
      <c r="V42" s="259"/>
      <c r="W42" s="259"/>
    </row>
    <row r="43" spans="2:23" ht="24.95" customHeight="1" x14ac:dyDescent="0.35">
      <c r="B43" s="421" t="s">
        <v>18</v>
      </c>
      <c r="C43" s="541" t="s">
        <v>19</v>
      </c>
      <c r="D43" s="531"/>
      <c r="E43" s="542"/>
      <c r="F43" s="148">
        <v>2E-3</v>
      </c>
      <c r="G43" s="163">
        <f>G24*F43</f>
        <v>1.4087040000000002</v>
      </c>
      <c r="H43" s="111"/>
      <c r="I43" s="116" t="s">
        <v>85</v>
      </c>
      <c r="J43" s="117"/>
      <c r="K43" s="117"/>
      <c r="L43" s="217"/>
      <c r="M43" s="262"/>
      <c r="N43" s="262"/>
      <c r="O43" s="262"/>
      <c r="P43" s="262"/>
      <c r="Q43" s="262"/>
      <c r="R43" s="262"/>
      <c r="S43" s="262"/>
      <c r="T43" s="262"/>
      <c r="U43" s="259"/>
      <c r="V43" s="259"/>
      <c r="W43" s="259"/>
    </row>
    <row r="44" spans="2:23" ht="24.95" customHeight="1" thickBot="1" x14ac:dyDescent="0.4">
      <c r="B44" s="421" t="s">
        <v>20</v>
      </c>
      <c r="C44" s="541" t="s">
        <v>21</v>
      </c>
      <c r="D44" s="531"/>
      <c r="E44" s="542"/>
      <c r="F44" s="148">
        <v>0.08</v>
      </c>
      <c r="G44" s="163">
        <f>G24*F44</f>
        <v>56.348160000000007</v>
      </c>
      <c r="H44" s="111"/>
      <c r="I44" s="140" t="s">
        <v>85</v>
      </c>
      <c r="J44" s="141"/>
      <c r="K44" s="141"/>
      <c r="L44" s="217"/>
      <c r="M44" s="262"/>
      <c r="N44" s="262"/>
      <c r="O44" s="262"/>
      <c r="P44" s="262"/>
      <c r="Q44" s="262"/>
      <c r="R44" s="262"/>
      <c r="S44" s="262"/>
      <c r="T44" s="262"/>
      <c r="U44" s="259"/>
      <c r="V44" s="259"/>
      <c r="W44" s="259"/>
    </row>
    <row r="45" spans="2:23" ht="24.95" customHeight="1" x14ac:dyDescent="0.35">
      <c r="B45" s="169"/>
      <c r="C45" s="170"/>
      <c r="D45" s="171"/>
      <c r="E45" s="172" t="s">
        <v>87</v>
      </c>
      <c r="F45" s="172">
        <f>SUM(F37:F44)</f>
        <v>0.39800000000000008</v>
      </c>
      <c r="G45" s="173">
        <f>SUM(G37:G44)</f>
        <v>280.33209600000004</v>
      </c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259"/>
      <c r="V45" s="259"/>
      <c r="W45" s="259"/>
    </row>
    <row r="46" spans="2:23" ht="24.95" customHeight="1" thickBot="1" x14ac:dyDescent="0.4">
      <c r="B46" s="552" t="s">
        <v>22</v>
      </c>
      <c r="C46" s="553"/>
      <c r="D46" s="553"/>
      <c r="E46" s="553"/>
      <c r="F46" s="553"/>
      <c r="G46" s="554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259"/>
      <c r="V46" s="259"/>
      <c r="W46" s="259"/>
    </row>
    <row r="47" spans="2:23" ht="24.95" customHeight="1" x14ac:dyDescent="0.35">
      <c r="B47" s="411" t="s">
        <v>88</v>
      </c>
      <c r="C47" s="555" t="s">
        <v>89</v>
      </c>
      <c r="D47" s="555"/>
      <c r="E47" s="555"/>
      <c r="F47" s="555"/>
      <c r="G47" s="123" t="s">
        <v>67</v>
      </c>
      <c r="H47" s="111"/>
      <c r="I47" s="112" t="s">
        <v>58</v>
      </c>
      <c r="J47" s="113"/>
      <c r="K47" s="113"/>
      <c r="L47" s="216"/>
      <c r="M47" s="260"/>
      <c r="N47" s="260"/>
      <c r="O47" s="260"/>
      <c r="P47" s="260"/>
      <c r="Q47" s="260"/>
      <c r="R47" s="260"/>
      <c r="S47" s="260"/>
      <c r="T47" s="260"/>
      <c r="U47" s="259"/>
      <c r="V47" s="259"/>
      <c r="W47" s="259"/>
    </row>
    <row r="48" spans="2:23" ht="24.95" customHeight="1" x14ac:dyDescent="0.35">
      <c r="B48" s="556" t="s">
        <v>6</v>
      </c>
      <c r="C48" s="558" t="s">
        <v>90</v>
      </c>
      <c r="D48" s="413" t="s">
        <v>91</v>
      </c>
      <c r="E48" s="175" t="s">
        <v>92</v>
      </c>
      <c r="F48" s="176" t="s">
        <v>94</v>
      </c>
      <c r="G48" s="560">
        <f>IF((D49*E49*F49)-(G19*0.06)&lt;0,0,((D49*E49*F49)-(G19*0.06)))</f>
        <v>126</v>
      </c>
      <c r="H48" s="177"/>
      <c r="I48" s="504" t="s">
        <v>276</v>
      </c>
      <c r="J48" s="505"/>
      <c r="K48" s="506"/>
      <c r="L48" s="267"/>
      <c r="M48" s="268"/>
      <c r="N48" s="268"/>
      <c r="O48" s="268"/>
      <c r="P48" s="268"/>
      <c r="Q48" s="268"/>
      <c r="R48" s="268"/>
      <c r="S48" s="268"/>
      <c r="T48" s="268"/>
      <c r="U48" s="259"/>
      <c r="V48" s="259"/>
      <c r="W48" s="259"/>
    </row>
    <row r="49" spans="2:23" ht="44.25" customHeight="1" x14ac:dyDescent="0.35">
      <c r="B49" s="557"/>
      <c r="C49" s="559"/>
      <c r="D49" s="178">
        <v>2</v>
      </c>
      <c r="E49" s="175">
        <v>4.2</v>
      </c>
      <c r="F49" s="179">
        <v>15</v>
      </c>
      <c r="G49" s="561"/>
      <c r="H49" s="177"/>
      <c r="I49" s="504"/>
      <c r="J49" s="505"/>
      <c r="K49" s="506"/>
      <c r="L49" s="267"/>
      <c r="M49" s="268"/>
      <c r="N49" s="268"/>
      <c r="O49" s="268"/>
      <c r="P49" s="268"/>
      <c r="Q49" s="268"/>
      <c r="R49" s="268"/>
      <c r="S49" s="268"/>
      <c r="T49" s="268"/>
      <c r="U49" s="259"/>
      <c r="V49" s="259"/>
      <c r="W49" s="259"/>
    </row>
    <row r="50" spans="2:23" ht="24.95" customHeight="1" x14ac:dyDescent="0.35">
      <c r="B50" s="556" t="s">
        <v>7</v>
      </c>
      <c r="C50" s="562" t="s">
        <v>93</v>
      </c>
      <c r="D50" s="563"/>
      <c r="E50" s="180" t="s">
        <v>92</v>
      </c>
      <c r="F50" s="181" t="s">
        <v>94</v>
      </c>
      <c r="G50" s="560">
        <f>(E51*F51)*(100%-20%)</f>
        <v>0</v>
      </c>
      <c r="H50" s="177"/>
      <c r="I50" s="504" t="s">
        <v>315</v>
      </c>
      <c r="J50" s="505"/>
      <c r="K50" s="505"/>
      <c r="L50" s="267"/>
      <c r="M50" s="268"/>
      <c r="N50" s="268"/>
      <c r="O50" s="268"/>
      <c r="P50" s="268"/>
      <c r="Q50" s="268"/>
      <c r="R50" s="268"/>
      <c r="S50" s="268"/>
      <c r="T50" s="268"/>
      <c r="U50" s="259"/>
      <c r="V50" s="259"/>
      <c r="W50" s="259"/>
    </row>
    <row r="51" spans="2:23" ht="48.75" customHeight="1" x14ac:dyDescent="0.35">
      <c r="B51" s="557"/>
      <c r="C51" s="564"/>
      <c r="D51" s="565"/>
      <c r="E51" s="182">
        <v>0</v>
      </c>
      <c r="F51" s="183">
        <v>15</v>
      </c>
      <c r="G51" s="561"/>
      <c r="H51" s="184"/>
      <c r="I51" s="504"/>
      <c r="J51" s="505"/>
      <c r="K51" s="505"/>
      <c r="L51" s="267"/>
      <c r="M51" s="268"/>
      <c r="N51" s="268"/>
      <c r="O51" s="268"/>
      <c r="P51" s="268"/>
      <c r="Q51" s="268"/>
      <c r="R51" s="268"/>
      <c r="S51" s="268"/>
      <c r="T51" s="268"/>
      <c r="U51" s="259"/>
      <c r="V51" s="259"/>
      <c r="W51" s="259"/>
    </row>
    <row r="52" spans="2:23" ht="24.95" customHeight="1" x14ac:dyDescent="0.35">
      <c r="B52" s="421" t="s">
        <v>8</v>
      </c>
      <c r="C52" s="512" t="s">
        <v>95</v>
      </c>
      <c r="D52" s="513"/>
      <c r="E52" s="513"/>
      <c r="F52" s="514"/>
      <c r="G52" s="165">
        <v>0</v>
      </c>
      <c r="H52" s="185"/>
      <c r="I52" s="116" t="s">
        <v>259</v>
      </c>
      <c r="J52" s="117"/>
      <c r="K52" s="117"/>
      <c r="L52" s="261"/>
      <c r="M52" s="260"/>
      <c r="N52" s="260"/>
      <c r="O52" s="260"/>
      <c r="P52" s="260"/>
      <c r="Q52" s="260"/>
      <c r="R52" s="260"/>
      <c r="S52" s="260"/>
      <c r="T52" s="260"/>
      <c r="U52" s="259"/>
      <c r="V52" s="259"/>
      <c r="W52" s="259"/>
    </row>
    <row r="53" spans="2:23" ht="24.95" customHeight="1" x14ac:dyDescent="0.35">
      <c r="B53" s="421" t="s">
        <v>9</v>
      </c>
      <c r="C53" s="512" t="s">
        <v>96</v>
      </c>
      <c r="D53" s="513"/>
      <c r="E53" s="513"/>
      <c r="F53" s="514"/>
      <c r="G53" s="186">
        <v>0</v>
      </c>
      <c r="H53" s="139"/>
      <c r="I53" s="116" t="s">
        <v>259</v>
      </c>
      <c r="J53" s="117"/>
      <c r="K53" s="117"/>
      <c r="L53" s="261"/>
      <c r="M53" s="260"/>
      <c r="N53" s="260"/>
      <c r="O53" s="260"/>
      <c r="P53" s="260"/>
      <c r="Q53" s="260"/>
      <c r="R53" s="260"/>
      <c r="S53" s="260"/>
      <c r="T53" s="260"/>
      <c r="U53" s="259"/>
      <c r="V53" s="259"/>
      <c r="W53" s="259"/>
    </row>
    <row r="54" spans="2:23" ht="24.95" customHeight="1" x14ac:dyDescent="0.35">
      <c r="B54" s="421" t="s">
        <v>10</v>
      </c>
      <c r="C54" s="512" t="s">
        <v>97</v>
      </c>
      <c r="D54" s="513"/>
      <c r="E54" s="513"/>
      <c r="F54" s="514"/>
      <c r="G54" s="187">
        <v>0</v>
      </c>
      <c r="H54" s="139"/>
      <c r="I54" s="116" t="s">
        <v>259</v>
      </c>
      <c r="J54" s="117"/>
      <c r="K54" s="117"/>
      <c r="L54" s="261"/>
      <c r="M54" s="260"/>
      <c r="N54" s="260"/>
      <c r="O54" s="260"/>
      <c r="P54" s="260"/>
      <c r="Q54" s="260"/>
      <c r="R54" s="260"/>
      <c r="S54" s="260"/>
      <c r="T54" s="260"/>
      <c r="U54" s="259"/>
      <c r="V54" s="259"/>
      <c r="W54" s="259"/>
    </row>
    <row r="55" spans="2:23" ht="24.95" customHeight="1" thickBot="1" x14ac:dyDescent="0.4">
      <c r="B55" s="421" t="s">
        <v>18</v>
      </c>
      <c r="C55" s="535" t="s">
        <v>11</v>
      </c>
      <c r="D55" s="536"/>
      <c r="E55" s="536"/>
      <c r="F55" s="537"/>
      <c r="G55" s="187"/>
      <c r="H55" s="139"/>
      <c r="I55" s="140" t="s">
        <v>154</v>
      </c>
      <c r="J55" s="252"/>
      <c r="K55" s="252"/>
      <c r="L55" s="261"/>
      <c r="M55" s="260"/>
      <c r="N55" s="260"/>
      <c r="O55" s="260"/>
      <c r="P55" s="260"/>
      <c r="Q55" s="260"/>
      <c r="R55" s="260"/>
      <c r="S55" s="260"/>
      <c r="T55" s="260"/>
      <c r="U55" s="259"/>
      <c r="V55" s="259"/>
      <c r="W55" s="259"/>
    </row>
    <row r="56" spans="2:23" ht="24.95" customHeight="1" x14ac:dyDescent="0.35">
      <c r="B56" s="169"/>
      <c r="C56" s="170"/>
      <c r="D56" s="170"/>
      <c r="E56" s="170"/>
      <c r="F56" s="188" t="s">
        <v>71</v>
      </c>
      <c r="G56" s="173">
        <f>SUM(G48:G55)</f>
        <v>126</v>
      </c>
      <c r="H56" s="111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259"/>
      <c r="V56" s="259"/>
      <c r="W56" s="259"/>
    </row>
    <row r="57" spans="2:23" ht="24.95" customHeight="1" x14ac:dyDescent="0.35">
      <c r="B57" s="142"/>
      <c r="C57" s="143"/>
      <c r="D57" s="143"/>
      <c r="E57" s="528" t="s">
        <v>23</v>
      </c>
      <c r="F57" s="529"/>
      <c r="G57" s="190">
        <f>G34+G45+G56</f>
        <v>607.50305681280008</v>
      </c>
      <c r="H57" s="111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59"/>
      <c r="V57" s="259"/>
      <c r="W57" s="259"/>
    </row>
    <row r="58" spans="2:23" ht="24.95" customHeight="1" x14ac:dyDescent="0.35">
      <c r="B58" s="566"/>
      <c r="C58" s="567"/>
      <c r="D58" s="567"/>
      <c r="E58" s="567"/>
      <c r="F58" s="567"/>
      <c r="G58" s="568"/>
      <c r="H58" s="111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59"/>
      <c r="V58" s="259"/>
      <c r="W58" s="259"/>
    </row>
    <row r="59" spans="2:23" ht="24.95" customHeight="1" thickBot="1" x14ac:dyDescent="0.4">
      <c r="B59" s="533" t="s">
        <v>24</v>
      </c>
      <c r="C59" s="528"/>
      <c r="D59" s="528"/>
      <c r="E59" s="528"/>
      <c r="F59" s="528"/>
      <c r="G59" s="534"/>
      <c r="H59" s="111"/>
      <c r="I59" s="255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259"/>
      <c r="V59" s="259"/>
      <c r="W59" s="259"/>
    </row>
    <row r="60" spans="2:23" ht="24.95" customHeight="1" x14ac:dyDescent="0.35">
      <c r="B60" s="419" t="s">
        <v>99</v>
      </c>
      <c r="C60" s="525" t="s">
        <v>100</v>
      </c>
      <c r="D60" s="525"/>
      <c r="E60" s="525"/>
      <c r="F60" s="415" t="s">
        <v>64</v>
      </c>
      <c r="G60" s="409" t="s">
        <v>67</v>
      </c>
      <c r="H60" s="111"/>
      <c r="I60" s="112" t="s">
        <v>58</v>
      </c>
      <c r="J60" s="113"/>
      <c r="K60" s="113"/>
      <c r="L60" s="216"/>
      <c r="M60" s="260"/>
      <c r="N60" s="260"/>
      <c r="O60" s="260"/>
      <c r="P60" s="260"/>
      <c r="Q60" s="260"/>
      <c r="R60" s="260"/>
      <c r="S60" s="260"/>
      <c r="T60" s="260"/>
      <c r="U60" s="259"/>
      <c r="V60" s="259"/>
      <c r="W60" s="259"/>
    </row>
    <row r="61" spans="2:23" ht="24.95" customHeight="1" x14ac:dyDescent="0.35">
      <c r="B61" s="195" t="s">
        <v>6</v>
      </c>
      <c r="C61" s="543" t="s">
        <v>25</v>
      </c>
      <c r="D61" s="544"/>
      <c r="E61" s="545"/>
      <c r="F61" s="196">
        <v>4.1999999999999997E-3</v>
      </c>
      <c r="G61" s="197">
        <f>G24*F61</f>
        <v>2.9582784000000002</v>
      </c>
      <c r="H61" s="111"/>
      <c r="I61" s="504" t="s">
        <v>109</v>
      </c>
      <c r="J61" s="505"/>
      <c r="K61" s="505"/>
      <c r="L61" s="269"/>
      <c r="M61" s="270"/>
      <c r="N61" s="270"/>
      <c r="O61" s="270"/>
      <c r="P61" s="270"/>
      <c r="Q61" s="270"/>
      <c r="R61" s="270"/>
      <c r="S61" s="270"/>
      <c r="T61" s="270"/>
      <c r="U61" s="259"/>
      <c r="V61" s="259"/>
      <c r="W61" s="259"/>
    </row>
    <row r="62" spans="2:23" ht="24.95" customHeight="1" x14ac:dyDescent="0.35">
      <c r="B62" s="195" t="s">
        <v>7</v>
      </c>
      <c r="C62" s="543" t="s">
        <v>26</v>
      </c>
      <c r="D62" s="544"/>
      <c r="E62" s="545"/>
      <c r="F62" s="196">
        <v>2.9999999999999997E-4</v>
      </c>
      <c r="G62" s="197">
        <f>G24*F62</f>
        <v>0.21130560000000001</v>
      </c>
      <c r="H62" s="111"/>
      <c r="I62" s="504" t="s">
        <v>109</v>
      </c>
      <c r="J62" s="505"/>
      <c r="K62" s="505"/>
      <c r="L62" s="269"/>
      <c r="M62" s="270"/>
      <c r="N62" s="270"/>
      <c r="O62" s="270"/>
      <c r="P62" s="270"/>
      <c r="Q62" s="270"/>
      <c r="R62" s="270"/>
      <c r="S62" s="270"/>
      <c r="T62" s="270"/>
      <c r="U62" s="259"/>
      <c r="V62" s="259"/>
      <c r="W62" s="259"/>
    </row>
    <row r="63" spans="2:23" ht="24.95" customHeight="1" x14ac:dyDescent="0.35">
      <c r="B63" s="195" t="s">
        <v>8</v>
      </c>
      <c r="C63" s="416" t="s">
        <v>110</v>
      </c>
      <c r="D63" s="417"/>
      <c r="E63" s="418"/>
      <c r="F63" s="196">
        <v>3.44E-2</v>
      </c>
      <c r="G63" s="197">
        <f>G24*F63</f>
        <v>24.229708800000004</v>
      </c>
      <c r="H63" s="111"/>
      <c r="I63" s="504" t="s">
        <v>109</v>
      </c>
      <c r="J63" s="505"/>
      <c r="K63" s="505"/>
      <c r="L63" s="269"/>
      <c r="M63" s="270"/>
      <c r="N63" s="270"/>
      <c r="O63" s="270"/>
      <c r="P63" s="270"/>
      <c r="Q63" s="270"/>
      <c r="R63" s="270"/>
      <c r="S63" s="270"/>
      <c r="T63" s="270"/>
      <c r="U63" s="259"/>
      <c r="V63" s="259"/>
      <c r="W63" s="259"/>
    </row>
    <row r="64" spans="2:23" ht="87.75" customHeight="1" x14ac:dyDescent="0.35">
      <c r="B64" s="408" t="s">
        <v>9</v>
      </c>
      <c r="C64" s="549" t="s">
        <v>101</v>
      </c>
      <c r="D64" s="550"/>
      <c r="E64" s="551"/>
      <c r="F64" s="202">
        <v>1.9400000000000001E-2</v>
      </c>
      <c r="G64" s="203">
        <f>G24*F64</f>
        <v>13.664428800000001</v>
      </c>
      <c r="H64" s="111"/>
      <c r="I64" s="504" t="s">
        <v>98</v>
      </c>
      <c r="J64" s="505"/>
      <c r="K64" s="505"/>
      <c r="L64" s="271"/>
      <c r="M64" s="272"/>
      <c r="N64" s="272"/>
      <c r="O64" s="272"/>
      <c r="P64" s="272"/>
      <c r="Q64" s="272"/>
      <c r="R64" s="272"/>
      <c r="S64" s="272"/>
      <c r="T64" s="272"/>
      <c r="U64" s="259"/>
      <c r="V64" s="259"/>
      <c r="W64" s="259"/>
    </row>
    <row r="65" spans="2:23" ht="24.95" customHeight="1" x14ac:dyDescent="0.35">
      <c r="B65" s="408" t="s">
        <v>10</v>
      </c>
      <c r="C65" s="538" t="s">
        <v>102</v>
      </c>
      <c r="D65" s="539"/>
      <c r="E65" s="540"/>
      <c r="F65" s="204">
        <f>F45</f>
        <v>0.39800000000000008</v>
      </c>
      <c r="G65" s="205">
        <f>G64*F65</f>
        <v>5.4384426624000017</v>
      </c>
      <c r="H65" s="111"/>
      <c r="I65" s="233"/>
      <c r="J65" s="234"/>
      <c r="K65" s="234"/>
      <c r="L65" s="267"/>
      <c r="M65" s="268"/>
      <c r="N65" s="268"/>
      <c r="O65" s="268"/>
      <c r="P65" s="268"/>
      <c r="Q65" s="268"/>
      <c r="R65" s="268"/>
      <c r="S65" s="268"/>
      <c r="T65" s="268"/>
      <c r="U65" s="259"/>
      <c r="V65" s="259"/>
      <c r="W65" s="259"/>
    </row>
    <row r="66" spans="2:23" ht="24.95" customHeight="1" x14ac:dyDescent="0.35">
      <c r="B66" s="408" t="s">
        <v>12</v>
      </c>
      <c r="C66" s="512" t="s">
        <v>111</v>
      </c>
      <c r="D66" s="513"/>
      <c r="E66" s="514"/>
      <c r="F66" s="206" t="s">
        <v>112</v>
      </c>
      <c r="G66" s="205">
        <f>F66*G24</f>
        <v>0.43669824000000007</v>
      </c>
      <c r="H66" s="111"/>
      <c r="I66" s="504" t="s">
        <v>109</v>
      </c>
      <c r="J66" s="505"/>
      <c r="K66" s="506"/>
      <c r="L66" s="269"/>
      <c r="M66" s="270"/>
      <c r="N66" s="270"/>
      <c r="O66" s="270"/>
      <c r="P66" s="270"/>
      <c r="Q66" s="270"/>
      <c r="R66" s="270"/>
      <c r="S66" s="270"/>
      <c r="T66" s="270"/>
      <c r="U66" s="259"/>
      <c r="V66" s="259"/>
      <c r="W66" s="259"/>
    </row>
    <row r="67" spans="2:23" ht="24.95" customHeight="1" thickBot="1" x14ac:dyDescent="0.4">
      <c r="B67" s="142"/>
      <c r="C67" s="143"/>
      <c r="D67" s="143"/>
      <c r="E67" s="407" t="s">
        <v>52</v>
      </c>
      <c r="F67" s="208">
        <f>SUM(F61:F66)</f>
        <v>0.45630000000000009</v>
      </c>
      <c r="G67" s="190">
        <f>SUM(G61:G66)</f>
        <v>46.938862502400006</v>
      </c>
      <c r="H67" s="111"/>
      <c r="I67" s="507" t="s">
        <v>274</v>
      </c>
      <c r="J67" s="508"/>
      <c r="K67" s="509"/>
      <c r="L67" s="261"/>
      <c r="M67" s="260"/>
      <c r="N67" s="260"/>
      <c r="O67" s="260"/>
      <c r="P67" s="260"/>
      <c r="Q67" s="260"/>
      <c r="R67" s="260"/>
      <c r="S67" s="260"/>
      <c r="T67" s="260"/>
      <c r="U67" s="259"/>
      <c r="V67" s="259"/>
      <c r="W67" s="259"/>
    </row>
    <row r="68" spans="2:23" ht="24.95" customHeight="1" x14ac:dyDescent="0.35">
      <c r="B68" s="546"/>
      <c r="C68" s="547"/>
      <c r="D68" s="547"/>
      <c r="E68" s="547"/>
      <c r="F68" s="547"/>
      <c r="G68" s="548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259"/>
      <c r="V68" s="259"/>
      <c r="W68" s="259"/>
    </row>
    <row r="69" spans="2:23" ht="24.95" customHeight="1" thickBot="1" x14ac:dyDescent="0.4">
      <c r="B69" s="533" t="s">
        <v>27</v>
      </c>
      <c r="C69" s="528"/>
      <c r="D69" s="528"/>
      <c r="E69" s="528"/>
      <c r="F69" s="528"/>
      <c r="G69" s="534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259"/>
      <c r="V69" s="259"/>
      <c r="W69" s="259"/>
    </row>
    <row r="70" spans="2:23" ht="24.95" customHeight="1" x14ac:dyDescent="0.35">
      <c r="B70" s="419" t="s">
        <v>114</v>
      </c>
      <c r="C70" s="525" t="s">
        <v>115</v>
      </c>
      <c r="D70" s="525"/>
      <c r="E70" s="525"/>
      <c r="F70" s="415" t="s">
        <v>64</v>
      </c>
      <c r="G70" s="209" t="s">
        <v>67</v>
      </c>
      <c r="H70" s="111"/>
      <c r="I70" s="112" t="s">
        <v>58</v>
      </c>
      <c r="J70" s="113"/>
      <c r="K70" s="113"/>
      <c r="L70" s="216"/>
      <c r="M70" s="273"/>
      <c r="N70" s="273"/>
      <c r="O70" s="273"/>
      <c r="P70" s="273"/>
      <c r="Q70" s="273"/>
      <c r="R70" s="273"/>
      <c r="S70" s="273"/>
      <c r="T70" s="273"/>
      <c r="U70" s="259"/>
      <c r="V70" s="259"/>
      <c r="W70" s="259"/>
    </row>
    <row r="71" spans="2:23" ht="24.95" customHeight="1" x14ac:dyDescent="0.35">
      <c r="B71" s="195" t="s">
        <v>6</v>
      </c>
      <c r="C71" s="543" t="s">
        <v>103</v>
      </c>
      <c r="D71" s="544"/>
      <c r="E71" s="545"/>
      <c r="F71" s="196">
        <v>8.3299999999999999E-2</v>
      </c>
      <c r="G71" s="197">
        <f>(G19+G21)*F71</f>
        <v>50.57976</v>
      </c>
      <c r="H71" s="111"/>
      <c r="I71" s="210" t="s">
        <v>117</v>
      </c>
      <c r="J71" s="211"/>
      <c r="K71" s="211"/>
      <c r="L71" s="274"/>
      <c r="M71" s="275"/>
      <c r="N71" s="275"/>
      <c r="O71" s="275"/>
      <c r="P71" s="275"/>
      <c r="Q71" s="275"/>
      <c r="R71" s="275"/>
      <c r="S71" s="275"/>
      <c r="T71" s="275"/>
      <c r="U71" s="259"/>
      <c r="V71" s="259"/>
      <c r="W71" s="259"/>
    </row>
    <row r="72" spans="2:23" ht="24.95" customHeight="1" x14ac:dyDescent="0.35">
      <c r="B72" s="195" t="s">
        <v>7</v>
      </c>
      <c r="C72" s="543" t="s">
        <v>116</v>
      </c>
      <c r="D72" s="544"/>
      <c r="E72" s="545"/>
      <c r="F72" s="196">
        <v>1.3899999999999999E-2</v>
      </c>
      <c r="G72" s="197">
        <f>G24*F72</f>
        <v>9.7904928000000009</v>
      </c>
      <c r="H72" s="111"/>
      <c r="I72" s="210" t="s">
        <v>109</v>
      </c>
      <c r="J72" s="211"/>
      <c r="K72" s="211"/>
      <c r="L72" s="269"/>
      <c r="M72" s="270"/>
      <c r="N72" s="270"/>
      <c r="O72" s="270"/>
      <c r="P72" s="270"/>
      <c r="Q72" s="270"/>
      <c r="R72" s="270"/>
      <c r="S72" s="270"/>
      <c r="T72" s="270"/>
      <c r="U72" s="259"/>
      <c r="V72" s="259"/>
      <c r="W72" s="259"/>
    </row>
    <row r="73" spans="2:23" ht="24.95" customHeight="1" x14ac:dyDescent="0.35">
      <c r="B73" s="195" t="s">
        <v>8</v>
      </c>
      <c r="C73" s="543" t="s">
        <v>104</v>
      </c>
      <c r="D73" s="544"/>
      <c r="E73" s="545"/>
      <c r="F73" s="196">
        <v>2.8E-3</v>
      </c>
      <c r="G73" s="197">
        <f>G24*F73</f>
        <v>1.9721856000000002</v>
      </c>
      <c r="H73" s="111"/>
      <c r="I73" s="210" t="s">
        <v>109</v>
      </c>
      <c r="J73" s="211"/>
      <c r="K73" s="211"/>
      <c r="L73" s="269"/>
      <c r="M73" s="270"/>
      <c r="N73" s="270"/>
      <c r="O73" s="270"/>
      <c r="P73" s="270"/>
      <c r="Q73" s="270"/>
      <c r="R73" s="270"/>
      <c r="S73" s="270"/>
      <c r="T73" s="270"/>
      <c r="U73" s="259"/>
      <c r="V73" s="259"/>
      <c r="W73" s="259"/>
    </row>
    <row r="74" spans="2:23" ht="24.95" customHeight="1" x14ac:dyDescent="0.35">
      <c r="B74" s="408" t="s">
        <v>9</v>
      </c>
      <c r="C74" s="538" t="s">
        <v>113</v>
      </c>
      <c r="D74" s="539"/>
      <c r="E74" s="540"/>
      <c r="F74" s="202">
        <v>2.0000000000000001E-4</v>
      </c>
      <c r="G74" s="203">
        <f>G24*F74</f>
        <v>0.14087040000000003</v>
      </c>
      <c r="H74" s="111"/>
      <c r="I74" s="210" t="s">
        <v>109</v>
      </c>
      <c r="J74" s="211"/>
      <c r="K74" s="211"/>
      <c r="L74" s="269"/>
      <c r="M74" s="270"/>
      <c r="N74" s="270"/>
      <c r="O74" s="270"/>
      <c r="P74" s="270"/>
      <c r="Q74" s="270"/>
      <c r="R74" s="270"/>
      <c r="S74" s="270"/>
      <c r="T74" s="270"/>
      <c r="U74" s="259"/>
      <c r="V74" s="259"/>
      <c r="W74" s="259"/>
    </row>
    <row r="75" spans="2:23" ht="24.95" customHeight="1" x14ac:dyDescent="0.35">
      <c r="B75" s="408" t="s">
        <v>10</v>
      </c>
      <c r="C75" s="538" t="s">
        <v>105</v>
      </c>
      <c r="D75" s="539"/>
      <c r="E75" s="540"/>
      <c r="F75" s="212">
        <v>6.9999999999999999E-4</v>
      </c>
      <c r="G75" s="205">
        <f>G24*F75</f>
        <v>0.49304640000000005</v>
      </c>
      <c r="H75" s="111"/>
      <c r="I75" s="210" t="s">
        <v>109</v>
      </c>
      <c r="J75" s="211"/>
      <c r="K75" s="211"/>
      <c r="L75" s="269"/>
      <c r="M75" s="270"/>
      <c r="N75" s="270"/>
      <c r="O75" s="270"/>
      <c r="P75" s="270"/>
      <c r="Q75" s="270"/>
      <c r="R75" s="270"/>
      <c r="S75" s="270"/>
      <c r="T75" s="270"/>
      <c r="U75" s="259"/>
      <c r="V75" s="259"/>
      <c r="W75" s="259"/>
    </row>
    <row r="76" spans="2:23" ht="24.95" customHeight="1" x14ac:dyDescent="0.35">
      <c r="B76" s="408" t="s">
        <v>12</v>
      </c>
      <c r="C76" s="512" t="s">
        <v>106</v>
      </c>
      <c r="D76" s="513"/>
      <c r="E76" s="514"/>
      <c r="F76" s="212">
        <v>2.8999999999999998E-3</v>
      </c>
      <c r="G76" s="205">
        <f>G24*F76</f>
        <v>2.0426207999999999</v>
      </c>
      <c r="H76" s="111"/>
      <c r="I76" s="210" t="s">
        <v>109</v>
      </c>
      <c r="J76" s="211"/>
      <c r="K76" s="211"/>
      <c r="L76" s="269"/>
      <c r="M76" s="270"/>
      <c r="N76" s="270"/>
      <c r="O76" s="270"/>
      <c r="P76" s="270"/>
      <c r="Q76" s="270"/>
      <c r="R76" s="270"/>
      <c r="S76" s="270"/>
      <c r="T76" s="270"/>
      <c r="U76" s="259"/>
      <c r="V76" s="259"/>
      <c r="W76" s="259"/>
    </row>
    <row r="77" spans="2:23" ht="24.95" customHeight="1" x14ac:dyDescent="0.35">
      <c r="B77" s="408" t="s">
        <v>18</v>
      </c>
      <c r="C77" s="512" t="s">
        <v>28</v>
      </c>
      <c r="D77" s="513"/>
      <c r="E77" s="514"/>
      <c r="F77" s="213"/>
      <c r="G77" s="187"/>
      <c r="H77" s="111"/>
      <c r="I77" s="116" t="s">
        <v>154</v>
      </c>
      <c r="J77" s="245"/>
      <c r="K77" s="246"/>
      <c r="L77" s="260"/>
      <c r="M77" s="260"/>
      <c r="N77" s="260"/>
      <c r="O77" s="260"/>
      <c r="P77" s="260"/>
      <c r="Q77" s="260"/>
      <c r="R77" s="260"/>
      <c r="S77" s="260"/>
      <c r="T77" s="260"/>
      <c r="U77" s="259"/>
      <c r="V77" s="259"/>
      <c r="W77" s="259"/>
    </row>
    <row r="78" spans="2:23" ht="24.95" customHeight="1" x14ac:dyDescent="0.35">
      <c r="B78" s="169"/>
      <c r="C78" s="170"/>
      <c r="D78" s="170"/>
      <c r="E78" s="410" t="s">
        <v>108</v>
      </c>
      <c r="F78" s="214">
        <f>SUM(F71:F77)</f>
        <v>0.1038</v>
      </c>
      <c r="G78" s="173">
        <f>SUM(G71:G77)</f>
        <v>65.018975999999995</v>
      </c>
      <c r="H78" s="111"/>
      <c r="I78" s="247"/>
      <c r="J78" s="245"/>
      <c r="K78" s="246"/>
      <c r="L78" s="260"/>
      <c r="M78" s="260"/>
      <c r="N78" s="260"/>
      <c r="O78" s="260"/>
      <c r="P78" s="260"/>
      <c r="Q78" s="260"/>
      <c r="R78" s="260"/>
      <c r="S78" s="260"/>
      <c r="T78" s="260"/>
      <c r="U78" s="259"/>
      <c r="V78" s="259"/>
      <c r="W78" s="259"/>
    </row>
    <row r="79" spans="2:23" ht="24.95" customHeight="1" x14ac:dyDescent="0.35">
      <c r="B79" s="408" t="s">
        <v>20</v>
      </c>
      <c r="C79" s="541" t="s">
        <v>107</v>
      </c>
      <c r="D79" s="531"/>
      <c r="E79" s="531"/>
      <c r="F79" s="542"/>
      <c r="G79" s="205">
        <f>G78*F45</f>
        <v>25.877552448000003</v>
      </c>
      <c r="H79" s="111"/>
      <c r="I79" s="247"/>
      <c r="J79" s="245"/>
      <c r="K79" s="246"/>
      <c r="L79" s="111"/>
      <c r="M79" s="111"/>
      <c r="N79" s="111"/>
      <c r="O79" s="111"/>
      <c r="P79" s="111"/>
      <c r="Q79" s="111"/>
      <c r="R79" s="111"/>
      <c r="S79" s="111"/>
      <c r="T79" s="111"/>
      <c r="U79" s="259"/>
      <c r="V79" s="259"/>
      <c r="W79" s="259"/>
    </row>
    <row r="80" spans="2:23" ht="24.95" customHeight="1" thickBot="1" x14ac:dyDescent="0.4">
      <c r="B80" s="142"/>
      <c r="C80" s="143"/>
      <c r="D80" s="143"/>
      <c r="E80" s="528" t="s">
        <v>29</v>
      </c>
      <c r="F80" s="529"/>
      <c r="G80" s="190">
        <f>G78+G79</f>
        <v>90.896528447999998</v>
      </c>
      <c r="H80" s="111"/>
      <c r="I80" s="507" t="s">
        <v>274</v>
      </c>
      <c r="J80" s="508"/>
      <c r="K80" s="509"/>
      <c r="L80" s="111"/>
      <c r="M80" s="111"/>
      <c r="N80" s="111"/>
      <c r="O80" s="111"/>
      <c r="P80" s="111"/>
      <c r="Q80" s="111"/>
      <c r="R80" s="111"/>
      <c r="S80" s="111"/>
      <c r="T80" s="111"/>
      <c r="U80" s="259"/>
      <c r="V80" s="259"/>
      <c r="W80" s="259"/>
    </row>
    <row r="81" spans="2:24" ht="24.95" customHeight="1" x14ac:dyDescent="0.35">
      <c r="B81" s="530"/>
      <c r="C81" s="531"/>
      <c r="D81" s="531"/>
      <c r="E81" s="531"/>
      <c r="F81" s="531"/>
      <c r="G81" s="532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259"/>
      <c r="V81" s="259"/>
      <c r="W81" s="259"/>
    </row>
    <row r="82" spans="2:24" ht="24.95" customHeight="1" thickBot="1" x14ac:dyDescent="0.4">
      <c r="B82" s="533" t="s">
        <v>30</v>
      </c>
      <c r="C82" s="528"/>
      <c r="D82" s="528"/>
      <c r="E82" s="528"/>
      <c r="F82" s="528"/>
      <c r="G82" s="534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259"/>
      <c r="V82" s="259"/>
      <c r="W82" s="259"/>
    </row>
    <row r="83" spans="2:24" ht="24.95" customHeight="1" x14ac:dyDescent="0.35">
      <c r="B83" s="419" t="s">
        <v>152</v>
      </c>
      <c r="C83" s="525" t="s">
        <v>153</v>
      </c>
      <c r="D83" s="525"/>
      <c r="E83" s="525"/>
      <c r="F83" s="525"/>
      <c r="G83" s="209" t="s">
        <v>67</v>
      </c>
      <c r="H83" s="111"/>
      <c r="I83" s="112" t="s">
        <v>58</v>
      </c>
      <c r="J83" s="216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59"/>
      <c r="V83" s="259"/>
      <c r="W83" s="259"/>
    </row>
    <row r="84" spans="2:24" ht="24.95" customHeight="1" x14ac:dyDescent="0.35">
      <c r="B84" s="421" t="s">
        <v>6</v>
      </c>
      <c r="C84" s="512" t="s">
        <v>31</v>
      </c>
      <c r="D84" s="513"/>
      <c r="E84" s="513"/>
      <c r="F84" s="514"/>
      <c r="G84" s="129">
        <f>'UNIFORMES E EPI''S'!G6+'UNIFORMES E EPI''S'!G7</f>
        <v>0</v>
      </c>
      <c r="H84" s="111"/>
      <c r="I84" s="499" t="s">
        <v>256</v>
      </c>
      <c r="J84" s="261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59"/>
      <c r="V84" s="259"/>
      <c r="W84" s="259"/>
    </row>
    <row r="85" spans="2:24" ht="24.95" customHeight="1" x14ac:dyDescent="0.35">
      <c r="B85" s="421" t="s">
        <v>7</v>
      </c>
      <c r="C85" s="512" t="s">
        <v>173</v>
      </c>
      <c r="D85" s="513"/>
      <c r="E85" s="513"/>
      <c r="F85" s="514"/>
      <c r="G85" s="129">
        <f>'UNIFORMES E EPI''S'!G8+'UNIFORMES E EPI''S'!G9+'UNIFORMES E EPI''S'!G10+'UNIFORMES E EPI''S'!G11</f>
        <v>0</v>
      </c>
      <c r="H85" s="111"/>
      <c r="I85" s="499"/>
      <c r="J85" s="261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59"/>
      <c r="V85" s="259"/>
      <c r="W85" s="259"/>
    </row>
    <row r="86" spans="2:24" ht="24.95" customHeight="1" x14ac:dyDescent="0.35">
      <c r="B86" s="421" t="s">
        <v>8</v>
      </c>
      <c r="C86" s="535" t="s">
        <v>32</v>
      </c>
      <c r="D86" s="536"/>
      <c r="E86" s="536"/>
      <c r="F86" s="537"/>
      <c r="G86" s="163"/>
      <c r="H86" s="111"/>
      <c r="I86" s="116"/>
      <c r="J86" s="261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59"/>
      <c r="V86" s="259"/>
      <c r="W86" s="259"/>
    </row>
    <row r="87" spans="2:24" ht="24.95" customHeight="1" thickBot="1" x14ac:dyDescent="0.4">
      <c r="B87" s="421" t="s">
        <v>9</v>
      </c>
      <c r="C87" s="512" t="s">
        <v>11</v>
      </c>
      <c r="D87" s="513"/>
      <c r="E87" s="513"/>
      <c r="F87" s="514"/>
      <c r="G87" s="187"/>
      <c r="H87" s="111"/>
      <c r="I87" s="140" t="s">
        <v>154</v>
      </c>
      <c r="J87" s="261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59"/>
      <c r="V87" s="259"/>
      <c r="W87" s="259"/>
    </row>
    <row r="88" spans="2:24" ht="24.95" customHeight="1" x14ac:dyDescent="0.35">
      <c r="B88" s="142"/>
      <c r="C88" s="143"/>
      <c r="D88" s="143"/>
      <c r="E88" s="528" t="s">
        <v>51</v>
      </c>
      <c r="F88" s="529"/>
      <c r="G88" s="190">
        <f>SUM(G84:G87)</f>
        <v>0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259"/>
      <c r="V88" s="259"/>
      <c r="W88" s="259"/>
    </row>
    <row r="89" spans="2:24" ht="24.95" customHeight="1" x14ac:dyDescent="0.35">
      <c r="B89" s="218"/>
      <c r="C89" s="219"/>
      <c r="D89" s="219"/>
      <c r="E89" s="220"/>
      <c r="F89" s="220"/>
      <c r="G89" s="22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259"/>
      <c r="V89" s="259"/>
      <c r="W89" s="259"/>
    </row>
    <row r="90" spans="2:24" ht="24.95" customHeight="1" thickBot="1" x14ac:dyDescent="0.4">
      <c r="B90" s="533" t="s">
        <v>33</v>
      </c>
      <c r="C90" s="528"/>
      <c r="D90" s="528"/>
      <c r="E90" s="528"/>
      <c r="F90" s="528"/>
      <c r="G90" s="534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259"/>
      <c r="V90" s="259"/>
      <c r="W90" s="259"/>
    </row>
    <row r="91" spans="2:24" ht="44.25" customHeight="1" x14ac:dyDescent="0.35">
      <c r="B91" s="419" t="s">
        <v>118</v>
      </c>
      <c r="C91" s="222" t="s">
        <v>119</v>
      </c>
      <c r="D91" s="222" t="s">
        <v>139</v>
      </c>
      <c r="E91" s="222" t="s">
        <v>125</v>
      </c>
      <c r="F91" s="222" t="s">
        <v>127</v>
      </c>
      <c r="G91" s="209" t="s">
        <v>67</v>
      </c>
      <c r="H91" s="111"/>
      <c r="I91" s="112" t="s">
        <v>58</v>
      </c>
      <c r="J91" s="113"/>
      <c r="K91" s="113"/>
      <c r="L91" s="216"/>
      <c r="M91" s="273"/>
      <c r="N91" s="273"/>
      <c r="O91" s="273"/>
      <c r="P91" s="273"/>
      <c r="Q91" s="273"/>
      <c r="R91" s="273"/>
      <c r="S91" s="273"/>
      <c r="T91" s="273"/>
      <c r="U91" s="276"/>
      <c r="V91" s="276"/>
      <c r="W91" s="276"/>
      <c r="X91" s="83"/>
    </row>
    <row r="92" spans="2:24" ht="59.25" customHeight="1" x14ac:dyDescent="0.35">
      <c r="B92" s="421" t="s">
        <v>6</v>
      </c>
      <c r="C92" s="223" t="s">
        <v>34</v>
      </c>
      <c r="D92" s="224">
        <f>G24+G57+G67+G80+G88</f>
        <v>1449.6904477632004</v>
      </c>
      <c r="E92" s="225"/>
      <c r="F92" s="226">
        <v>0.05</v>
      </c>
      <c r="G92" s="129">
        <f>D92*F92</f>
        <v>72.484522388160016</v>
      </c>
      <c r="H92" s="111"/>
      <c r="I92" s="510" t="s">
        <v>120</v>
      </c>
      <c r="J92" s="511"/>
      <c r="K92" s="511"/>
      <c r="L92" s="274"/>
      <c r="M92" s="275"/>
      <c r="N92" s="620"/>
      <c r="O92" s="620"/>
      <c r="P92" s="620"/>
      <c r="Q92" s="620"/>
      <c r="R92" s="620"/>
      <c r="S92" s="620"/>
      <c r="T92" s="620"/>
      <c r="U92" s="620"/>
      <c r="V92" s="620"/>
      <c r="W92" s="276"/>
      <c r="X92" s="83"/>
    </row>
    <row r="93" spans="2:24" ht="59.25" customHeight="1" x14ac:dyDescent="0.3">
      <c r="B93" s="421" t="s">
        <v>7</v>
      </c>
      <c r="C93" s="223" t="s">
        <v>35</v>
      </c>
      <c r="D93" s="224">
        <f>G24+G57+G67+G80+G88+G92</f>
        <v>1522.1749701513604</v>
      </c>
      <c r="E93" s="225"/>
      <c r="F93" s="226">
        <v>0.1</v>
      </c>
      <c r="G93" s="129">
        <f>D93*F93</f>
        <v>152.21749701513605</v>
      </c>
      <c r="H93" s="111"/>
      <c r="I93" s="504" t="s">
        <v>121</v>
      </c>
      <c r="J93" s="505"/>
      <c r="K93" s="505"/>
      <c r="L93" s="217"/>
      <c r="M93" s="262"/>
      <c r="N93" s="262"/>
      <c r="O93" s="262"/>
      <c r="P93" s="620"/>
      <c r="Q93" s="620"/>
      <c r="R93" s="620"/>
      <c r="S93" s="620"/>
      <c r="T93" s="620"/>
      <c r="U93" s="620"/>
      <c r="V93" s="620"/>
      <c r="W93" s="620"/>
      <c r="X93" s="97"/>
    </row>
    <row r="94" spans="2:24" ht="24.95" customHeight="1" x14ac:dyDescent="0.35">
      <c r="B94" s="421" t="s">
        <v>8</v>
      </c>
      <c r="C94" s="227" t="s">
        <v>128</v>
      </c>
      <c r="D94" s="228">
        <f>D92+G92+G93</f>
        <v>1674.3924671664965</v>
      </c>
      <c r="E94" s="176"/>
      <c r="F94" s="179"/>
      <c r="G94" s="147">
        <f>D94/(1-E98)</f>
        <v>1886.6393996242216</v>
      </c>
      <c r="H94" s="111"/>
      <c r="I94" s="116" t="s">
        <v>140</v>
      </c>
      <c r="J94" s="117"/>
      <c r="K94" s="117"/>
      <c r="L94" s="217"/>
      <c r="M94" s="262"/>
      <c r="N94" s="262"/>
      <c r="O94" s="262"/>
      <c r="P94" s="262"/>
      <c r="Q94" s="262"/>
      <c r="R94" s="262"/>
      <c r="S94" s="262"/>
      <c r="T94" s="262"/>
      <c r="U94" s="276"/>
      <c r="V94" s="276"/>
      <c r="W94" s="276"/>
      <c r="X94" s="83"/>
    </row>
    <row r="95" spans="2:24" ht="24.95" customHeight="1" x14ac:dyDescent="0.35">
      <c r="B95" s="421" t="s">
        <v>9</v>
      </c>
      <c r="C95" s="125" t="s">
        <v>36</v>
      </c>
      <c r="D95" s="229"/>
      <c r="E95" s="230">
        <v>1.6500000000000001E-2</v>
      </c>
      <c r="F95" s="231"/>
      <c r="G95" s="147">
        <f>G94*E95</f>
        <v>31.129550093799658</v>
      </c>
      <c r="H95" s="111"/>
      <c r="I95" s="116" t="s">
        <v>156</v>
      </c>
      <c r="J95" s="117"/>
      <c r="K95" s="117"/>
      <c r="L95" s="217"/>
      <c r="M95" s="262"/>
      <c r="N95" s="262"/>
      <c r="O95" s="262"/>
      <c r="P95" s="262"/>
      <c r="Q95" s="262"/>
      <c r="R95" s="262"/>
      <c r="S95" s="262"/>
      <c r="T95" s="262"/>
      <c r="U95" s="276"/>
      <c r="V95" s="276"/>
      <c r="W95" s="276"/>
      <c r="X95" s="83"/>
    </row>
    <row r="96" spans="2:24" ht="24.95" customHeight="1" x14ac:dyDescent="0.35">
      <c r="B96" s="421" t="s">
        <v>9</v>
      </c>
      <c r="C96" s="125" t="s">
        <v>37</v>
      </c>
      <c r="D96" s="229"/>
      <c r="E96" s="230">
        <v>7.5999999999999998E-2</v>
      </c>
      <c r="F96" s="231"/>
      <c r="G96" s="147">
        <f>G94*E96</f>
        <v>143.38459437144084</v>
      </c>
      <c r="H96" s="111"/>
      <c r="I96" s="116" t="s">
        <v>156</v>
      </c>
      <c r="J96" s="117"/>
      <c r="K96" s="117"/>
      <c r="L96" s="217"/>
      <c r="M96" s="262"/>
      <c r="N96" s="262"/>
      <c r="O96" s="262"/>
      <c r="P96" s="262"/>
      <c r="Q96" s="262"/>
      <c r="R96" s="262"/>
      <c r="S96" s="262"/>
      <c r="T96" s="262"/>
      <c r="U96" s="276"/>
      <c r="V96" s="276"/>
      <c r="W96" s="276"/>
      <c r="X96" s="83"/>
    </row>
    <row r="97" spans="2:24" ht="24.95" customHeight="1" x14ac:dyDescent="0.35">
      <c r="B97" s="421" t="s">
        <v>12</v>
      </c>
      <c r="C97" s="125" t="s">
        <v>38</v>
      </c>
      <c r="D97" s="229"/>
      <c r="E97" s="232">
        <v>0.02</v>
      </c>
      <c r="F97" s="232"/>
      <c r="G97" s="147">
        <f>G94*E97</f>
        <v>37.732787992484432</v>
      </c>
      <c r="H97" s="111"/>
      <c r="I97" s="116" t="s">
        <v>137</v>
      </c>
      <c r="J97" s="117"/>
      <c r="K97" s="118"/>
      <c r="L97" s="262"/>
      <c r="M97" s="262"/>
      <c r="N97" s="262"/>
      <c r="O97" s="262"/>
      <c r="P97" s="262"/>
      <c r="Q97" s="262"/>
      <c r="R97" s="262"/>
      <c r="S97" s="262"/>
      <c r="T97" s="262"/>
      <c r="U97" s="276"/>
      <c r="V97" s="276"/>
      <c r="W97" s="276"/>
      <c r="X97" s="83"/>
    </row>
    <row r="98" spans="2:24" ht="24.95" customHeight="1" x14ac:dyDescent="0.35">
      <c r="B98" s="421"/>
      <c r="C98" s="125"/>
      <c r="D98" s="157" t="s">
        <v>126</v>
      </c>
      <c r="E98" s="235">
        <f>E95+E96+E97</f>
        <v>0.1125</v>
      </c>
      <c r="F98" s="232"/>
      <c r="G98" s="147"/>
      <c r="H98" s="111"/>
      <c r="I98" s="247"/>
      <c r="J98" s="245"/>
      <c r="K98" s="246"/>
      <c r="L98" s="260"/>
      <c r="M98" s="260"/>
      <c r="N98" s="260"/>
      <c r="O98" s="260"/>
      <c r="P98" s="260"/>
      <c r="Q98" s="260"/>
      <c r="R98" s="260"/>
      <c r="S98" s="260"/>
      <c r="T98" s="260"/>
      <c r="U98" s="259"/>
      <c r="V98" s="259"/>
      <c r="W98" s="259"/>
    </row>
    <row r="99" spans="2:24" ht="24.95" customHeight="1" thickBot="1" x14ac:dyDescent="0.4">
      <c r="B99" s="142"/>
      <c r="C99" s="143"/>
      <c r="D99" s="143"/>
      <c r="E99" s="420"/>
      <c r="F99" s="420" t="s">
        <v>53</v>
      </c>
      <c r="G99" s="144">
        <f>G92+G93+G95+G96+G97</f>
        <v>436.94895186102099</v>
      </c>
      <c r="H99" s="111"/>
      <c r="I99" s="507" t="s">
        <v>274</v>
      </c>
      <c r="J99" s="508"/>
      <c r="K99" s="509"/>
      <c r="L99" s="111"/>
      <c r="M99" s="111"/>
      <c r="N99" s="111"/>
      <c r="O99" s="111"/>
      <c r="P99" s="111"/>
      <c r="Q99" s="111"/>
      <c r="R99" s="111"/>
      <c r="S99" s="111"/>
      <c r="T99" s="111"/>
      <c r="U99" s="259"/>
      <c r="V99" s="259"/>
      <c r="W99" s="259"/>
    </row>
    <row r="100" spans="2:24" ht="24.95" customHeight="1" thickBot="1" x14ac:dyDescent="0.4">
      <c r="B100" s="518"/>
      <c r="C100" s="519"/>
      <c r="D100" s="519"/>
      <c r="E100" s="519"/>
      <c r="F100" s="519"/>
      <c r="G100" s="520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259"/>
      <c r="V100" s="259"/>
      <c r="W100" s="259"/>
    </row>
    <row r="101" spans="2:24" ht="24.95" customHeight="1" x14ac:dyDescent="0.35">
      <c r="B101" s="521" t="s">
        <v>129</v>
      </c>
      <c r="C101" s="522"/>
      <c r="D101" s="522"/>
      <c r="E101" s="522"/>
      <c r="F101" s="522"/>
      <c r="G101" s="523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259"/>
      <c r="V101" s="259"/>
      <c r="W101" s="259"/>
    </row>
    <row r="102" spans="2:24" ht="24.95" customHeight="1" x14ac:dyDescent="0.35">
      <c r="B102" s="524" t="s">
        <v>130</v>
      </c>
      <c r="C102" s="525"/>
      <c r="D102" s="525"/>
      <c r="E102" s="525"/>
      <c r="F102" s="525"/>
      <c r="G102" s="238" t="s">
        <v>67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259"/>
      <c r="V102" s="259"/>
      <c r="W102" s="259"/>
    </row>
    <row r="103" spans="2:24" ht="24.95" customHeight="1" x14ac:dyDescent="0.35">
      <c r="B103" s="124" t="s">
        <v>6</v>
      </c>
      <c r="C103" s="512" t="s">
        <v>131</v>
      </c>
      <c r="D103" s="513"/>
      <c r="E103" s="513"/>
      <c r="F103" s="514"/>
      <c r="G103" s="147">
        <f>G24</f>
        <v>704.35200000000009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259"/>
      <c r="V103" s="259"/>
      <c r="W103" s="259"/>
    </row>
    <row r="104" spans="2:24" ht="24.95" customHeight="1" x14ac:dyDescent="0.35">
      <c r="B104" s="124" t="s">
        <v>7</v>
      </c>
      <c r="C104" s="512" t="s">
        <v>132</v>
      </c>
      <c r="D104" s="513"/>
      <c r="E104" s="513"/>
      <c r="F104" s="514"/>
      <c r="G104" s="147">
        <f>G57</f>
        <v>607.50305681280008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259"/>
      <c r="V104" s="259"/>
      <c r="W104" s="259"/>
    </row>
    <row r="105" spans="2:24" ht="24.95" customHeight="1" x14ac:dyDescent="0.35">
      <c r="B105" s="124" t="s">
        <v>8</v>
      </c>
      <c r="C105" s="512" t="s">
        <v>133</v>
      </c>
      <c r="D105" s="513"/>
      <c r="E105" s="513"/>
      <c r="F105" s="514"/>
      <c r="G105" s="129">
        <f>G67</f>
        <v>46.938862502400006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259"/>
      <c r="V105" s="259"/>
      <c r="W105" s="259"/>
    </row>
    <row r="106" spans="2:24" ht="24.95" customHeight="1" x14ac:dyDescent="0.35">
      <c r="B106" s="124" t="s">
        <v>9</v>
      </c>
      <c r="C106" s="512" t="s">
        <v>134</v>
      </c>
      <c r="D106" s="513"/>
      <c r="E106" s="513"/>
      <c r="F106" s="514"/>
      <c r="G106" s="129">
        <f>G80</f>
        <v>90.896528447999998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259"/>
      <c r="V106" s="259"/>
      <c r="W106" s="259"/>
    </row>
    <row r="107" spans="2:24" ht="24.95" customHeight="1" x14ac:dyDescent="0.35">
      <c r="B107" s="124" t="s">
        <v>10</v>
      </c>
      <c r="C107" s="512" t="s">
        <v>135</v>
      </c>
      <c r="D107" s="513"/>
      <c r="E107" s="513"/>
      <c r="F107" s="514"/>
      <c r="G107" s="129">
        <f>G88</f>
        <v>0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259"/>
      <c r="V107" s="259"/>
      <c r="W107" s="259"/>
    </row>
    <row r="108" spans="2:24" ht="24.95" customHeight="1" thickBot="1" x14ac:dyDescent="0.4">
      <c r="B108" s="239" t="s">
        <v>12</v>
      </c>
      <c r="C108" s="515" t="s">
        <v>136</v>
      </c>
      <c r="D108" s="516"/>
      <c r="E108" s="516"/>
      <c r="F108" s="517"/>
      <c r="G108" s="240">
        <f>G99</f>
        <v>436.94895186102099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259"/>
      <c r="V108" s="259"/>
      <c r="W108" s="259"/>
    </row>
    <row r="109" spans="2:24" ht="24.95" customHeight="1" thickBot="1" x14ac:dyDescent="0.4">
      <c r="B109" s="241"/>
      <c r="C109" s="242"/>
      <c r="D109" s="500" t="s">
        <v>138</v>
      </c>
      <c r="E109" s="500"/>
      <c r="F109" s="501"/>
      <c r="G109" s="243">
        <f>SUM(G103:G108)</f>
        <v>1886.6393996242214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259"/>
      <c r="V109" s="259"/>
      <c r="W109" s="259"/>
    </row>
    <row r="110" spans="2:24" ht="18" customHeight="1" x14ac:dyDescent="0.25">
      <c r="B110" s="5"/>
      <c r="C110" s="5"/>
      <c r="D110" s="5"/>
      <c r="E110" s="5"/>
      <c r="F110" s="6"/>
      <c r="G110" s="7"/>
      <c r="J110" s="1"/>
      <c r="K110" s="1"/>
      <c r="L110" s="1"/>
      <c r="M110" s="1"/>
      <c r="N110" s="1"/>
      <c r="O110" s="1"/>
      <c r="P110" s="1"/>
    </row>
    <row r="111" spans="2:24" ht="20.25" x14ac:dyDescent="0.3">
      <c r="C111" s="19"/>
    </row>
    <row r="112" spans="2:24" x14ac:dyDescent="0.25">
      <c r="C112" s="4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</sheetData>
  <sheetProtection deleteColumns="0"/>
  <mergeCells count="119">
    <mergeCell ref="D109:F109"/>
    <mergeCell ref="I22:K22"/>
    <mergeCell ref="C103:F103"/>
    <mergeCell ref="C104:F104"/>
    <mergeCell ref="C105:F105"/>
    <mergeCell ref="C106:F106"/>
    <mergeCell ref="C107:F107"/>
    <mergeCell ref="C108:F108"/>
    <mergeCell ref="I93:K93"/>
    <mergeCell ref="I80:K80"/>
    <mergeCell ref="B81:G81"/>
    <mergeCell ref="B82:G82"/>
    <mergeCell ref="C83:F83"/>
    <mergeCell ref="C84:F84"/>
    <mergeCell ref="C85:F85"/>
    <mergeCell ref="C74:E74"/>
    <mergeCell ref="C75:E75"/>
    <mergeCell ref="C76:E76"/>
    <mergeCell ref="C77:E77"/>
    <mergeCell ref="C79:F79"/>
    <mergeCell ref="E80:F80"/>
    <mergeCell ref="B68:G68"/>
    <mergeCell ref="B69:G69"/>
    <mergeCell ref="C70:E70"/>
    <mergeCell ref="P93:W93"/>
    <mergeCell ref="I99:K99"/>
    <mergeCell ref="B100:G100"/>
    <mergeCell ref="B101:G101"/>
    <mergeCell ref="B102:F102"/>
    <mergeCell ref="C86:F86"/>
    <mergeCell ref="C87:F87"/>
    <mergeCell ref="E88:F88"/>
    <mergeCell ref="B90:G90"/>
    <mergeCell ref="I92:K92"/>
    <mergeCell ref="N92:V92"/>
    <mergeCell ref="C71:E71"/>
    <mergeCell ref="C72:E72"/>
    <mergeCell ref="C73:E73"/>
    <mergeCell ref="C64:E64"/>
    <mergeCell ref="I64:K64"/>
    <mergeCell ref="C65:E65"/>
    <mergeCell ref="C66:E66"/>
    <mergeCell ref="I66:K66"/>
    <mergeCell ref="I67:K67"/>
    <mergeCell ref="C60:E60"/>
    <mergeCell ref="C61:E61"/>
    <mergeCell ref="I61:K61"/>
    <mergeCell ref="C62:E62"/>
    <mergeCell ref="I62:K62"/>
    <mergeCell ref="I63:K63"/>
    <mergeCell ref="C53:F53"/>
    <mergeCell ref="C54:F54"/>
    <mergeCell ref="C55:F55"/>
    <mergeCell ref="E57:F57"/>
    <mergeCell ref="B58:G58"/>
    <mergeCell ref="B59:G59"/>
    <mergeCell ref="I48:K49"/>
    <mergeCell ref="B50:B51"/>
    <mergeCell ref="C50:D51"/>
    <mergeCell ref="G50:G51"/>
    <mergeCell ref="I50:K51"/>
    <mergeCell ref="C52:F52"/>
    <mergeCell ref="C44:E44"/>
    <mergeCell ref="B46:G46"/>
    <mergeCell ref="C47:F47"/>
    <mergeCell ref="B48:B49"/>
    <mergeCell ref="C48:C49"/>
    <mergeCell ref="G48:G49"/>
    <mergeCell ref="C39:E39"/>
    <mergeCell ref="I39:K39"/>
    <mergeCell ref="C40:E40"/>
    <mergeCell ref="C41:E41"/>
    <mergeCell ref="C42:E42"/>
    <mergeCell ref="C43:E43"/>
    <mergeCell ref="C31:D31"/>
    <mergeCell ref="C33:F33"/>
    <mergeCell ref="B35:G35"/>
    <mergeCell ref="C36:E36"/>
    <mergeCell ref="C37:E37"/>
    <mergeCell ref="C38:E38"/>
    <mergeCell ref="E8:G8"/>
    <mergeCell ref="B9:D9"/>
    <mergeCell ref="E9:G9"/>
    <mergeCell ref="B26:G26"/>
    <mergeCell ref="B27:G27"/>
    <mergeCell ref="B28:G28"/>
    <mergeCell ref="C29:E29"/>
    <mergeCell ref="C30:D30"/>
    <mergeCell ref="I30:K30"/>
    <mergeCell ref="B15:D15"/>
    <mergeCell ref="E15:G15"/>
    <mergeCell ref="B16:G16"/>
    <mergeCell ref="B17:G17"/>
    <mergeCell ref="E24:F24"/>
    <mergeCell ref="B25:G25"/>
    <mergeCell ref="I84:I85"/>
    <mergeCell ref="B4:D4"/>
    <mergeCell ref="E4:G4"/>
    <mergeCell ref="B5:D5"/>
    <mergeCell ref="E5:G5"/>
    <mergeCell ref="B6:D6"/>
    <mergeCell ref="E6:G6"/>
    <mergeCell ref="B1:G1"/>
    <mergeCell ref="I1:K1"/>
    <mergeCell ref="B2:D2"/>
    <mergeCell ref="E2:G2"/>
    <mergeCell ref="B3:D3"/>
    <mergeCell ref="E3:G3"/>
    <mergeCell ref="B10:D10"/>
    <mergeCell ref="E10:G10"/>
    <mergeCell ref="B11:D11"/>
    <mergeCell ref="E11:G11"/>
    <mergeCell ref="B12:G12"/>
    <mergeCell ref="B13:D14"/>
    <mergeCell ref="E13:G13"/>
    <mergeCell ref="E14:G14"/>
    <mergeCell ref="B7:D7"/>
    <mergeCell ref="E7:G7"/>
    <mergeCell ref="B8:D8"/>
  </mergeCells>
  <hyperlinks>
    <hyperlink ref="J2" location="RESUMO!A1" display="&lt;- RESUMO"/>
    <hyperlink ref="I84:I85" location="'UNIFORMES E EPI''S'!A1" display="Valor obtido na aba &quot;Uniformes e Epi's&quot;"/>
    <hyperlink ref="I67:K67" r:id="rId1" display="¹Link: https://transparencia.stj.jus.br/wp-content/uploads/Manual_do_Modelo_de_Planilhas_de_Custos_do_STJ.pdf"/>
    <hyperlink ref="I80:K80" r:id="rId2" display="¹Link: https://transparencia.stj.jus.br/wp-content/uploads/Manual_do_Modelo_de_Planilhas_de_Custos_do_STJ.pdf"/>
    <hyperlink ref="I99:K99" r:id="rId3" display="¹Link: https://transparencia.stj.jus.br/wp-content/uploads/Manual_do_Modelo_de_Planilhas_de_Custos_do_STJ.pdf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16" fitToHeight="0" orientation="portrait" r:id="rId4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111"/>
  <sheetViews>
    <sheetView zoomScale="60" zoomScaleNormal="60" workbookViewId="0">
      <selection activeCell="J2" sqref="J2"/>
    </sheetView>
  </sheetViews>
  <sheetFormatPr defaultRowHeight="15" x14ac:dyDescent="0.25"/>
  <cols>
    <col min="1" max="1" width="3.28515625" style="8" customWidth="1"/>
    <col min="2" max="2" width="8.28515625" style="8" customWidth="1"/>
    <col min="3" max="3" width="65.7109375" style="8" customWidth="1"/>
    <col min="4" max="4" width="34" style="8" customWidth="1"/>
    <col min="5" max="7" width="36.7109375" style="8" customWidth="1"/>
    <col min="8" max="8" width="2.28515625" style="8" customWidth="1"/>
    <col min="9" max="9" width="60.7109375" style="8" customWidth="1"/>
    <col min="10" max="10" width="50" style="8" customWidth="1"/>
    <col min="11" max="11" width="83.28515625" style="8" customWidth="1"/>
    <col min="12" max="12" width="10.85546875" style="8" customWidth="1"/>
    <col min="13" max="13" width="6.5703125" style="8" customWidth="1"/>
    <col min="14" max="14" width="24.28515625" style="8" customWidth="1"/>
    <col min="15" max="15" width="30.85546875" style="8" customWidth="1"/>
    <col min="16" max="16" width="31" style="8" customWidth="1"/>
    <col min="17" max="17" width="26.140625" style="8" customWidth="1"/>
    <col min="18" max="18" width="16" style="8" customWidth="1"/>
    <col min="19" max="19" width="26.5703125" style="8" customWidth="1"/>
    <col min="20" max="20" width="21.5703125" style="8" customWidth="1"/>
    <col min="21" max="16384" width="9.140625" style="8"/>
  </cols>
  <sheetData>
    <row r="1" spans="2:23" ht="50.1" customHeight="1" thickBot="1" x14ac:dyDescent="0.4">
      <c r="B1" s="610" t="s">
        <v>39</v>
      </c>
      <c r="C1" s="611"/>
      <c r="D1" s="611"/>
      <c r="E1" s="611"/>
      <c r="F1" s="611"/>
      <c r="G1" s="612"/>
      <c r="H1" s="110"/>
      <c r="I1" s="502" t="s">
        <v>54</v>
      </c>
      <c r="J1" s="503"/>
      <c r="K1" s="503"/>
      <c r="L1" s="105"/>
      <c r="M1" s="105"/>
      <c r="N1" s="105"/>
      <c r="O1" s="105"/>
      <c r="P1" s="105"/>
      <c r="Q1" s="105"/>
      <c r="R1" s="105"/>
      <c r="S1" s="105"/>
      <c r="T1" s="105"/>
      <c r="U1" s="76"/>
      <c r="V1" s="76"/>
      <c r="W1" s="76"/>
    </row>
    <row r="2" spans="2:23" ht="24.95" customHeight="1" x14ac:dyDescent="0.35">
      <c r="B2" s="613" t="s">
        <v>0</v>
      </c>
      <c r="C2" s="614"/>
      <c r="D2" s="614"/>
      <c r="E2" s="615"/>
      <c r="F2" s="616"/>
      <c r="G2" s="617"/>
      <c r="H2" s="111"/>
      <c r="I2" s="291" t="s">
        <v>58</v>
      </c>
      <c r="J2" s="425" t="s">
        <v>294</v>
      </c>
      <c r="K2" s="273"/>
      <c r="L2" s="94"/>
      <c r="M2" s="78"/>
      <c r="N2" s="78"/>
      <c r="O2" s="78"/>
      <c r="P2" s="78"/>
      <c r="Q2" s="78"/>
      <c r="R2" s="78"/>
      <c r="S2" s="78"/>
      <c r="T2" s="78"/>
      <c r="U2" s="76"/>
      <c r="V2" s="76"/>
      <c r="W2" s="76"/>
    </row>
    <row r="3" spans="2:23" ht="24.95" customHeight="1" x14ac:dyDescent="0.35">
      <c r="B3" s="596" t="s">
        <v>1</v>
      </c>
      <c r="C3" s="597"/>
      <c r="D3" s="597"/>
      <c r="E3" s="595"/>
      <c r="F3" s="547"/>
      <c r="G3" s="548"/>
      <c r="H3" s="115"/>
      <c r="I3" s="292"/>
      <c r="J3" s="217"/>
      <c r="K3" s="262"/>
      <c r="L3" s="78"/>
      <c r="M3" s="78"/>
      <c r="N3" s="78"/>
      <c r="O3" s="78"/>
      <c r="P3" s="78"/>
      <c r="Q3" s="78"/>
      <c r="R3" s="78"/>
      <c r="S3" s="78"/>
      <c r="T3" s="78"/>
      <c r="U3" s="76"/>
      <c r="V3" s="76"/>
      <c r="W3" s="76"/>
    </row>
    <row r="4" spans="2:23" ht="24.95" customHeight="1" x14ac:dyDescent="0.35">
      <c r="B4" s="596" t="s">
        <v>2</v>
      </c>
      <c r="C4" s="597"/>
      <c r="D4" s="597"/>
      <c r="E4" s="595"/>
      <c r="F4" s="547"/>
      <c r="G4" s="548"/>
      <c r="H4" s="115"/>
      <c r="I4" s="292"/>
      <c r="J4" s="217"/>
      <c r="K4" s="262"/>
      <c r="L4" s="78"/>
      <c r="M4" s="78"/>
      <c r="N4" s="78"/>
      <c r="O4" s="78"/>
      <c r="P4" s="78"/>
      <c r="Q4" s="78"/>
      <c r="R4" s="78"/>
      <c r="S4" s="78"/>
      <c r="T4" s="78"/>
      <c r="U4" s="76"/>
      <c r="V4" s="76"/>
      <c r="W4" s="76"/>
    </row>
    <row r="5" spans="2:23" ht="24.95" customHeight="1" x14ac:dyDescent="0.35">
      <c r="B5" s="598" t="s">
        <v>55</v>
      </c>
      <c r="C5" s="599"/>
      <c r="D5" s="600"/>
      <c r="E5" s="601"/>
      <c r="F5" s="602"/>
      <c r="G5" s="603"/>
      <c r="H5" s="115"/>
      <c r="I5" s="292"/>
      <c r="J5" s="217"/>
      <c r="K5" s="262"/>
      <c r="L5" s="78"/>
      <c r="M5" s="78"/>
      <c r="N5" s="78"/>
      <c r="O5" s="78"/>
      <c r="P5" s="78"/>
      <c r="Q5" s="78"/>
      <c r="R5" s="78"/>
      <c r="S5" s="78"/>
      <c r="T5" s="78"/>
      <c r="U5" s="76"/>
      <c r="V5" s="76"/>
      <c r="W5" s="76"/>
    </row>
    <row r="6" spans="2:23" ht="24.95" customHeight="1" x14ac:dyDescent="0.35">
      <c r="B6" s="596" t="s">
        <v>3</v>
      </c>
      <c r="C6" s="597"/>
      <c r="D6" s="597"/>
      <c r="E6" s="595" t="s">
        <v>56</v>
      </c>
      <c r="F6" s="547"/>
      <c r="G6" s="548"/>
      <c r="H6" s="115"/>
      <c r="I6" s="292"/>
      <c r="J6" s="217"/>
      <c r="K6" s="262"/>
      <c r="L6" s="78"/>
      <c r="M6" s="78"/>
      <c r="N6" s="78"/>
      <c r="O6" s="78"/>
      <c r="P6" s="78"/>
      <c r="Q6" s="78"/>
      <c r="R6" s="78"/>
      <c r="S6" s="78"/>
      <c r="T6" s="78"/>
      <c r="U6" s="76"/>
      <c r="V6" s="76"/>
      <c r="W6" s="76"/>
    </row>
    <row r="7" spans="2:23" ht="24.95" customHeight="1" x14ac:dyDescent="0.35">
      <c r="B7" s="618" t="s">
        <v>40</v>
      </c>
      <c r="C7" s="619"/>
      <c r="D7" s="619"/>
      <c r="E7" s="601"/>
      <c r="F7" s="602"/>
      <c r="G7" s="603"/>
      <c r="H7" s="115"/>
      <c r="I7" s="292"/>
      <c r="J7" s="217"/>
      <c r="K7" s="262"/>
      <c r="L7" s="78"/>
      <c r="M7" s="78"/>
      <c r="N7" s="78"/>
      <c r="O7" s="78"/>
      <c r="P7" s="78"/>
      <c r="Q7" s="78"/>
      <c r="R7" s="78"/>
      <c r="S7" s="78"/>
      <c r="T7" s="78"/>
      <c r="U7" s="76"/>
      <c r="V7" s="76"/>
      <c r="W7" s="76"/>
    </row>
    <row r="8" spans="2:23" ht="24.95" customHeight="1" x14ac:dyDescent="0.35">
      <c r="B8" s="607" t="s">
        <v>57</v>
      </c>
      <c r="C8" s="608"/>
      <c r="D8" s="609"/>
      <c r="E8" s="601"/>
      <c r="F8" s="602"/>
      <c r="G8" s="603"/>
      <c r="H8" s="115"/>
      <c r="I8" s="292"/>
      <c r="J8" s="217"/>
      <c r="K8" s="262"/>
      <c r="L8" s="78"/>
      <c r="M8" s="78"/>
      <c r="N8" s="78"/>
      <c r="O8" s="78"/>
      <c r="P8" s="78"/>
      <c r="Q8" s="78"/>
      <c r="R8" s="78"/>
      <c r="S8" s="78"/>
      <c r="T8" s="78"/>
      <c r="U8" s="76"/>
      <c r="V8" s="76"/>
      <c r="W8" s="76"/>
    </row>
    <row r="9" spans="2:23" ht="24.95" customHeight="1" x14ac:dyDescent="0.35">
      <c r="B9" s="607" t="s">
        <v>45</v>
      </c>
      <c r="C9" s="608"/>
      <c r="D9" s="609"/>
      <c r="E9" s="595" t="s">
        <v>187</v>
      </c>
      <c r="F9" s="547"/>
      <c r="G9" s="548"/>
      <c r="H9" s="111"/>
      <c r="I9" s="292" t="s">
        <v>59</v>
      </c>
      <c r="J9" s="217"/>
      <c r="K9" s="262"/>
      <c r="L9" s="78"/>
      <c r="M9" s="78"/>
      <c r="N9" s="78"/>
      <c r="O9" s="78"/>
      <c r="P9" s="78"/>
      <c r="Q9" s="78"/>
      <c r="R9" s="78"/>
      <c r="S9" s="78"/>
      <c r="T9" s="78"/>
      <c r="U9" s="76"/>
      <c r="V9" s="76"/>
      <c r="W9" s="76"/>
    </row>
    <row r="10" spans="2:23" ht="24.95" customHeight="1" x14ac:dyDescent="0.35">
      <c r="B10" s="596" t="s">
        <v>4</v>
      </c>
      <c r="C10" s="597"/>
      <c r="D10" s="597"/>
      <c r="E10" s="595">
        <v>12</v>
      </c>
      <c r="F10" s="547"/>
      <c r="G10" s="548"/>
      <c r="H10" s="115"/>
      <c r="I10" s="292"/>
      <c r="J10" s="217"/>
      <c r="K10" s="262"/>
      <c r="L10" s="78"/>
      <c r="M10" s="78"/>
      <c r="N10" s="78"/>
      <c r="O10" s="78"/>
      <c r="P10" s="78"/>
      <c r="Q10" s="78"/>
      <c r="R10" s="78"/>
      <c r="S10" s="78"/>
      <c r="T10" s="78"/>
      <c r="U10" s="76"/>
      <c r="V10" s="76"/>
      <c r="W10" s="76"/>
    </row>
    <row r="11" spans="2:23" ht="24.95" customHeight="1" x14ac:dyDescent="0.35">
      <c r="B11" s="598" t="s">
        <v>122</v>
      </c>
      <c r="C11" s="599"/>
      <c r="D11" s="600"/>
      <c r="E11" s="601" t="s">
        <v>123</v>
      </c>
      <c r="F11" s="602"/>
      <c r="G11" s="603"/>
      <c r="H11" s="115"/>
      <c r="I11" s="292" t="s">
        <v>124</v>
      </c>
      <c r="J11" s="217"/>
      <c r="K11" s="262"/>
      <c r="L11" s="78"/>
      <c r="M11" s="78"/>
      <c r="N11" s="78"/>
      <c r="O11" s="78"/>
      <c r="P11" s="78"/>
      <c r="Q11" s="78"/>
      <c r="R11" s="78"/>
      <c r="S11" s="78"/>
      <c r="T11" s="78"/>
      <c r="U11" s="76"/>
      <c r="V11" s="76"/>
      <c r="W11" s="76"/>
    </row>
    <row r="12" spans="2:23" ht="18" customHeight="1" x14ac:dyDescent="0.35">
      <c r="B12" s="604"/>
      <c r="C12" s="605"/>
      <c r="D12" s="605"/>
      <c r="E12" s="605"/>
      <c r="F12" s="595"/>
      <c r="G12" s="606"/>
      <c r="H12" s="115"/>
      <c r="I12" s="292"/>
      <c r="J12" s="217"/>
      <c r="K12" s="262"/>
      <c r="L12" s="78"/>
      <c r="M12" s="78"/>
      <c r="N12" s="78"/>
      <c r="O12" s="78"/>
      <c r="P12" s="78"/>
      <c r="Q12" s="78"/>
      <c r="R12" s="78"/>
      <c r="S12" s="78"/>
      <c r="T12" s="78"/>
      <c r="U12" s="76"/>
      <c r="V12" s="76"/>
      <c r="W12" s="76"/>
    </row>
    <row r="13" spans="2:23" ht="21.95" customHeight="1" x14ac:dyDescent="0.35">
      <c r="B13" s="581" t="s">
        <v>41</v>
      </c>
      <c r="C13" s="582"/>
      <c r="D13" s="583"/>
      <c r="E13" s="587" t="s">
        <v>287</v>
      </c>
      <c r="F13" s="588"/>
      <c r="G13" s="589"/>
      <c r="H13" s="115"/>
      <c r="I13" s="292"/>
      <c r="J13" s="217"/>
      <c r="K13" s="262"/>
      <c r="L13" s="78"/>
      <c r="M13" s="78"/>
      <c r="N13" s="78"/>
      <c r="O13" s="78"/>
      <c r="P13" s="78"/>
      <c r="Q13" s="78"/>
      <c r="R13" s="78"/>
      <c r="S13" s="78"/>
      <c r="T13" s="78"/>
      <c r="U13" s="76"/>
      <c r="V13" s="76"/>
      <c r="W13" s="76"/>
    </row>
    <row r="14" spans="2:23" ht="21.95" customHeight="1" x14ac:dyDescent="0.35">
      <c r="B14" s="584"/>
      <c r="C14" s="585"/>
      <c r="D14" s="586"/>
      <c r="E14" s="590" t="s">
        <v>280</v>
      </c>
      <c r="F14" s="591"/>
      <c r="G14" s="592"/>
      <c r="H14" s="115"/>
      <c r="I14" s="292"/>
      <c r="J14" s="217"/>
      <c r="K14" s="262"/>
      <c r="L14" s="78"/>
      <c r="M14" s="78"/>
      <c r="N14" s="78"/>
      <c r="O14" s="78"/>
      <c r="P14" s="78"/>
      <c r="Q14" s="78"/>
      <c r="R14" s="78"/>
      <c r="S14" s="78"/>
      <c r="T14" s="78"/>
      <c r="U14" s="76"/>
      <c r="V14" s="76"/>
      <c r="W14" s="76"/>
    </row>
    <row r="15" spans="2:23" ht="24.95" customHeight="1" thickBot="1" x14ac:dyDescent="0.4">
      <c r="B15" s="593" t="s">
        <v>42</v>
      </c>
      <c r="C15" s="594"/>
      <c r="D15" s="594"/>
      <c r="E15" s="595">
        <v>1</v>
      </c>
      <c r="F15" s="547"/>
      <c r="G15" s="548"/>
      <c r="H15" s="115"/>
      <c r="I15" s="293"/>
      <c r="J15" s="217"/>
      <c r="K15" s="262"/>
      <c r="L15" s="78"/>
      <c r="M15" s="78"/>
      <c r="N15" s="78"/>
      <c r="O15" s="78"/>
      <c r="P15" s="78"/>
      <c r="Q15" s="78"/>
      <c r="R15" s="78"/>
      <c r="S15" s="78"/>
      <c r="T15" s="78"/>
      <c r="U15" s="76"/>
      <c r="V15" s="76"/>
      <c r="W15" s="76"/>
    </row>
    <row r="16" spans="2:23" ht="24.95" customHeight="1" x14ac:dyDescent="0.35">
      <c r="B16" s="578" t="s">
        <v>5</v>
      </c>
      <c r="C16" s="579"/>
      <c r="D16" s="579"/>
      <c r="E16" s="579"/>
      <c r="F16" s="579"/>
      <c r="G16" s="580"/>
      <c r="H16" s="115"/>
      <c r="I16" s="115"/>
      <c r="J16" s="115"/>
      <c r="K16" s="115"/>
      <c r="L16" s="77"/>
      <c r="M16" s="77"/>
      <c r="N16" s="77"/>
      <c r="O16" s="77"/>
      <c r="P16" s="77"/>
      <c r="Q16" s="77"/>
      <c r="R16" s="77"/>
      <c r="S16" s="77"/>
      <c r="T16" s="77"/>
      <c r="U16" s="76"/>
      <c r="V16" s="76"/>
      <c r="W16" s="76"/>
    </row>
    <row r="17" spans="2:23" ht="24.95" customHeight="1" thickBot="1" x14ac:dyDescent="0.4">
      <c r="B17" s="533" t="s">
        <v>49</v>
      </c>
      <c r="C17" s="528"/>
      <c r="D17" s="528"/>
      <c r="E17" s="528"/>
      <c r="F17" s="528"/>
      <c r="G17" s="534"/>
      <c r="H17" s="115"/>
      <c r="I17" s="115"/>
      <c r="J17" s="115"/>
      <c r="K17" s="115"/>
      <c r="L17" s="77"/>
      <c r="M17" s="77"/>
      <c r="N17" s="77"/>
      <c r="O17" s="77"/>
      <c r="P17" s="77"/>
      <c r="Q17" s="77"/>
      <c r="R17" s="77"/>
      <c r="S17" s="77"/>
      <c r="T17" s="77"/>
      <c r="U17" s="76"/>
      <c r="V17" s="76"/>
      <c r="W17" s="76"/>
    </row>
    <row r="18" spans="2:23" ht="24.95" customHeight="1" x14ac:dyDescent="0.35">
      <c r="B18" s="120" t="s">
        <v>62</v>
      </c>
      <c r="C18" s="121" t="s">
        <v>63</v>
      </c>
      <c r="D18" s="122" t="s">
        <v>64</v>
      </c>
      <c r="E18" s="122" t="s">
        <v>65</v>
      </c>
      <c r="F18" s="122" t="s">
        <v>66</v>
      </c>
      <c r="G18" s="123" t="s">
        <v>67</v>
      </c>
      <c r="H18" s="115"/>
      <c r="I18" s="112" t="s">
        <v>58</v>
      </c>
      <c r="J18" s="113"/>
      <c r="K18" s="114"/>
      <c r="L18" s="85"/>
      <c r="M18" s="78"/>
      <c r="N18" s="78"/>
      <c r="O18" s="78"/>
      <c r="P18" s="78"/>
      <c r="Q18" s="78"/>
      <c r="R18" s="78"/>
      <c r="S18" s="78"/>
      <c r="T18" s="78"/>
      <c r="U18" s="76"/>
      <c r="V18" s="76"/>
      <c r="W18" s="76"/>
    </row>
    <row r="19" spans="2:23" ht="24.95" customHeight="1" x14ac:dyDescent="0.35">
      <c r="B19" s="124" t="s">
        <v>6</v>
      </c>
      <c r="C19" s="125" t="s">
        <v>43</v>
      </c>
      <c r="D19" s="126" t="s">
        <v>68</v>
      </c>
      <c r="E19" s="127">
        <v>1</v>
      </c>
      <c r="F19" s="128">
        <v>0</v>
      </c>
      <c r="G19" s="129">
        <f>F19</f>
        <v>0</v>
      </c>
      <c r="H19" s="111"/>
      <c r="I19" s="130" t="s">
        <v>61</v>
      </c>
      <c r="J19" s="131"/>
      <c r="K19" s="118"/>
      <c r="L19" s="84"/>
      <c r="M19" s="78"/>
      <c r="N19" s="78"/>
      <c r="O19" s="78"/>
      <c r="P19" s="78"/>
      <c r="Q19" s="78"/>
      <c r="R19" s="78"/>
      <c r="S19" s="78"/>
      <c r="T19" s="78"/>
      <c r="U19" s="76"/>
      <c r="V19" s="76"/>
      <c r="W19" s="76"/>
    </row>
    <row r="20" spans="2:23" ht="24.95" customHeight="1" x14ac:dyDescent="0.35">
      <c r="B20" s="124" t="s">
        <v>7</v>
      </c>
      <c r="C20" s="125" t="s">
        <v>44</v>
      </c>
      <c r="D20" s="126" t="s">
        <v>68</v>
      </c>
      <c r="E20" s="127">
        <v>220</v>
      </c>
      <c r="F20" s="132">
        <f>(G19+G21)/E20</f>
        <v>2.7600000000000002</v>
      </c>
      <c r="G20" s="129">
        <f>F20</f>
        <v>2.7600000000000002</v>
      </c>
      <c r="H20" s="111"/>
      <c r="I20" s="116" t="s">
        <v>159</v>
      </c>
      <c r="J20" s="117"/>
      <c r="K20" s="118"/>
      <c r="L20" s="88"/>
      <c r="M20" s="86"/>
      <c r="N20" s="86"/>
      <c r="O20" s="86"/>
      <c r="P20" s="86"/>
      <c r="Q20" s="78"/>
      <c r="R20" s="78"/>
      <c r="S20" s="78"/>
      <c r="T20" s="78"/>
      <c r="U20" s="76"/>
      <c r="V20" s="76"/>
      <c r="W20" s="76"/>
    </row>
    <row r="21" spans="2:23" ht="24.95" customHeight="1" x14ac:dyDescent="0.35">
      <c r="B21" s="124" t="s">
        <v>8</v>
      </c>
      <c r="C21" s="125" t="s">
        <v>180</v>
      </c>
      <c r="D21" s="133">
        <v>0.4</v>
      </c>
      <c r="E21" s="134">
        <v>1</v>
      </c>
      <c r="F21" s="132">
        <f>D21*1518</f>
        <v>607.20000000000005</v>
      </c>
      <c r="G21" s="129">
        <f>F21</f>
        <v>607.20000000000005</v>
      </c>
      <c r="H21" s="111"/>
      <c r="I21" s="135" t="s">
        <v>281</v>
      </c>
      <c r="J21" s="136"/>
      <c r="K21" s="137"/>
      <c r="L21" s="89"/>
      <c r="M21" s="87"/>
      <c r="N21" s="87"/>
      <c r="O21" s="87"/>
      <c r="P21" s="87"/>
      <c r="Q21" s="87"/>
      <c r="R21" s="87"/>
      <c r="S21" s="87"/>
      <c r="T21" s="87"/>
      <c r="U21" s="76"/>
      <c r="V21" s="76"/>
      <c r="W21" s="76"/>
    </row>
    <row r="22" spans="2:23" ht="24.95" customHeight="1" x14ac:dyDescent="0.35">
      <c r="B22" s="124" t="s">
        <v>9</v>
      </c>
      <c r="C22" s="125" t="s">
        <v>69</v>
      </c>
      <c r="D22" s="133">
        <v>0</v>
      </c>
      <c r="E22" s="134">
        <v>0</v>
      </c>
      <c r="F22" s="132">
        <f>F20*D22</f>
        <v>0</v>
      </c>
      <c r="G22" s="129">
        <f>F22*E22</f>
        <v>0</v>
      </c>
      <c r="H22" s="111"/>
      <c r="I22" s="135"/>
      <c r="J22" s="136"/>
      <c r="K22" s="137"/>
      <c r="L22" s="89"/>
      <c r="M22" s="87"/>
      <c r="N22" s="87"/>
      <c r="O22" s="87"/>
      <c r="P22" s="87"/>
      <c r="Q22" s="87"/>
      <c r="R22" s="87"/>
      <c r="S22" s="87"/>
      <c r="T22" s="87"/>
      <c r="U22" s="76"/>
      <c r="V22" s="76"/>
      <c r="W22" s="76"/>
    </row>
    <row r="23" spans="2:23" ht="24.95" customHeight="1" thickBot="1" x14ac:dyDescent="0.4">
      <c r="B23" s="124" t="s">
        <v>10</v>
      </c>
      <c r="C23" s="125" t="s">
        <v>11</v>
      </c>
      <c r="D23" s="138"/>
      <c r="E23" s="132" t="s">
        <v>46</v>
      </c>
      <c r="F23" s="132"/>
      <c r="G23" s="129"/>
      <c r="H23" s="139"/>
      <c r="I23" s="140" t="s">
        <v>154</v>
      </c>
      <c r="J23" s="141"/>
      <c r="K23" s="119"/>
      <c r="L23" s="88"/>
      <c r="M23" s="86"/>
      <c r="N23" s="86"/>
      <c r="O23" s="86"/>
      <c r="P23" s="86"/>
      <c r="Q23" s="86"/>
      <c r="R23" s="86"/>
      <c r="S23" s="86"/>
      <c r="T23" s="86"/>
      <c r="U23" s="76"/>
      <c r="V23" s="76"/>
      <c r="W23" s="76"/>
    </row>
    <row r="24" spans="2:23" ht="24.95" customHeight="1" x14ac:dyDescent="0.35">
      <c r="B24" s="142"/>
      <c r="C24" s="143"/>
      <c r="D24" s="143"/>
      <c r="E24" s="528" t="s">
        <v>50</v>
      </c>
      <c r="F24" s="529"/>
      <c r="G24" s="144">
        <f>G19+G21+G22</f>
        <v>607.20000000000005</v>
      </c>
      <c r="H24" s="139"/>
      <c r="I24" s="139"/>
      <c r="J24" s="115"/>
      <c r="K24" s="115"/>
      <c r="L24" s="77"/>
      <c r="M24" s="77"/>
      <c r="N24" s="77"/>
      <c r="O24" s="77"/>
      <c r="P24" s="77"/>
      <c r="Q24" s="77"/>
      <c r="R24" s="77"/>
      <c r="S24" s="77"/>
      <c r="T24" s="77"/>
      <c r="U24" s="76"/>
      <c r="V24" s="76"/>
      <c r="W24" s="76"/>
    </row>
    <row r="25" spans="2:23" ht="23.25" x14ac:dyDescent="0.35">
      <c r="B25" s="546"/>
      <c r="C25" s="547"/>
      <c r="D25" s="547"/>
      <c r="E25" s="547"/>
      <c r="F25" s="547"/>
      <c r="G25" s="548"/>
      <c r="H25" s="115"/>
      <c r="I25" s="115"/>
      <c r="J25" s="115"/>
      <c r="K25" s="115"/>
      <c r="L25" s="77"/>
      <c r="M25" s="77"/>
      <c r="N25" s="77"/>
      <c r="O25" s="77"/>
      <c r="P25" s="77"/>
      <c r="Q25" s="77"/>
      <c r="R25" s="77"/>
      <c r="S25" s="77"/>
      <c r="T25" s="77"/>
      <c r="U25" s="76"/>
      <c r="V25" s="76"/>
      <c r="W25" s="76"/>
    </row>
    <row r="26" spans="2:23" ht="24.95" customHeight="1" x14ac:dyDescent="0.35">
      <c r="B26" s="533" t="s">
        <v>13</v>
      </c>
      <c r="C26" s="528"/>
      <c r="D26" s="528"/>
      <c r="E26" s="528"/>
      <c r="F26" s="528"/>
      <c r="G26" s="534"/>
      <c r="H26" s="115"/>
      <c r="I26" s="115"/>
      <c r="J26" s="115"/>
      <c r="K26" s="115"/>
      <c r="L26" s="77"/>
      <c r="M26" s="77"/>
      <c r="N26" s="77"/>
      <c r="O26" s="77"/>
      <c r="P26" s="77"/>
      <c r="Q26" s="77"/>
      <c r="R26" s="77"/>
      <c r="S26" s="77"/>
      <c r="T26" s="77"/>
      <c r="U26" s="76"/>
      <c r="V26" s="76"/>
      <c r="W26" s="76"/>
    </row>
    <row r="27" spans="2:23" ht="24.95" customHeight="1" thickBot="1" x14ac:dyDescent="0.4">
      <c r="B27" s="552" t="s">
        <v>72</v>
      </c>
      <c r="C27" s="553"/>
      <c r="D27" s="553"/>
      <c r="E27" s="553"/>
      <c r="F27" s="553"/>
      <c r="G27" s="554"/>
      <c r="H27" s="115"/>
      <c r="I27" s="115"/>
      <c r="J27" s="115"/>
      <c r="K27" s="115"/>
      <c r="L27" s="77"/>
      <c r="M27" s="77"/>
      <c r="N27" s="77"/>
      <c r="O27" s="77"/>
      <c r="P27" s="77"/>
      <c r="Q27" s="77"/>
      <c r="R27" s="77"/>
      <c r="S27" s="77"/>
      <c r="T27" s="77"/>
      <c r="U27" s="76"/>
      <c r="V27" s="76"/>
      <c r="W27" s="76"/>
    </row>
    <row r="28" spans="2:23" ht="23.25" x14ac:dyDescent="0.35">
      <c r="B28" s="120" t="s">
        <v>73</v>
      </c>
      <c r="C28" s="576" t="s">
        <v>74</v>
      </c>
      <c r="D28" s="555"/>
      <c r="E28" s="577"/>
      <c r="F28" s="122" t="s">
        <v>64</v>
      </c>
      <c r="G28" s="123" t="s">
        <v>67</v>
      </c>
      <c r="H28" s="115"/>
      <c r="I28" s="112" t="s">
        <v>58</v>
      </c>
      <c r="J28" s="113"/>
      <c r="K28" s="114"/>
      <c r="L28" s="85"/>
      <c r="M28" s="78"/>
      <c r="N28" s="78"/>
      <c r="O28" s="78"/>
      <c r="P28" s="78"/>
      <c r="Q28" s="78"/>
      <c r="R28" s="78"/>
      <c r="S28" s="78"/>
      <c r="T28" s="78"/>
      <c r="U28" s="76"/>
      <c r="V28" s="76"/>
      <c r="W28" s="76"/>
    </row>
    <row r="29" spans="2:23" ht="65.25" customHeight="1" x14ac:dyDescent="0.35">
      <c r="B29" s="124" t="s">
        <v>6</v>
      </c>
      <c r="C29" s="531" t="s">
        <v>75</v>
      </c>
      <c r="D29" s="542"/>
      <c r="E29" s="146" t="s">
        <v>76</v>
      </c>
      <c r="F29" s="146">
        <v>8.3299999999999999E-2</v>
      </c>
      <c r="G29" s="147">
        <f>G24*F29</f>
        <v>50.57976</v>
      </c>
      <c r="H29" s="115"/>
      <c r="I29" s="504" t="s">
        <v>79</v>
      </c>
      <c r="J29" s="505"/>
      <c r="K29" s="506"/>
      <c r="L29" s="88"/>
      <c r="M29" s="86"/>
      <c r="N29" s="86"/>
      <c r="O29" s="86"/>
      <c r="P29" s="86"/>
      <c r="Q29" s="86"/>
      <c r="R29" s="86"/>
      <c r="S29" s="86"/>
      <c r="T29" s="86"/>
      <c r="U29" s="76"/>
      <c r="V29" s="76"/>
      <c r="W29" s="76"/>
    </row>
    <row r="30" spans="2:23" ht="24.95" customHeight="1" thickBot="1" x14ac:dyDescent="0.4">
      <c r="B30" s="124" t="s">
        <v>7</v>
      </c>
      <c r="C30" s="531" t="s">
        <v>48</v>
      </c>
      <c r="D30" s="542"/>
      <c r="E30" s="148" t="s">
        <v>77</v>
      </c>
      <c r="F30" s="148">
        <v>0.121</v>
      </c>
      <c r="G30" s="147">
        <f>G24*F30</f>
        <v>73.47120000000001</v>
      </c>
      <c r="H30" s="115"/>
      <c r="I30" s="140" t="s">
        <v>80</v>
      </c>
      <c r="J30" s="141"/>
      <c r="K30" s="119"/>
      <c r="L30" s="84"/>
      <c r="M30" s="78"/>
      <c r="N30" s="78"/>
      <c r="O30" s="78"/>
      <c r="P30" s="78"/>
      <c r="Q30" s="78"/>
      <c r="R30" s="78"/>
      <c r="S30" s="78"/>
      <c r="T30" s="78"/>
      <c r="U30" s="76"/>
      <c r="V30" s="76"/>
      <c r="W30" s="76"/>
    </row>
    <row r="31" spans="2:23" ht="24.95" customHeight="1" x14ac:dyDescent="0.35">
      <c r="B31" s="149"/>
      <c r="C31" s="150"/>
      <c r="D31" s="150"/>
      <c r="E31" s="151"/>
      <c r="F31" s="152" t="s">
        <v>71</v>
      </c>
      <c r="G31" s="153">
        <f>G29+G30</f>
        <v>124.05096</v>
      </c>
      <c r="H31" s="115"/>
      <c r="I31" s="115"/>
      <c r="J31" s="115"/>
      <c r="K31" s="115"/>
      <c r="L31" s="77"/>
      <c r="M31" s="77"/>
      <c r="N31" s="77"/>
      <c r="O31" s="77"/>
      <c r="P31" s="77"/>
      <c r="Q31" s="77"/>
      <c r="R31" s="77"/>
      <c r="S31" s="77"/>
      <c r="T31" s="77"/>
      <c r="U31" s="76"/>
      <c r="V31" s="76"/>
      <c r="W31" s="76"/>
    </row>
    <row r="32" spans="2:23" ht="24.95" customHeight="1" x14ac:dyDescent="0.35">
      <c r="B32" s="124" t="s">
        <v>8</v>
      </c>
      <c r="C32" s="570" t="s">
        <v>78</v>
      </c>
      <c r="D32" s="571"/>
      <c r="E32" s="571"/>
      <c r="F32" s="572"/>
      <c r="G32" s="154">
        <f>F44*G31</f>
        <v>49.372282080000012</v>
      </c>
      <c r="H32" s="115"/>
      <c r="I32" s="115"/>
      <c r="J32" s="115"/>
      <c r="K32" s="115"/>
      <c r="L32" s="77"/>
      <c r="M32" s="77"/>
      <c r="N32" s="77"/>
      <c r="O32" s="77"/>
      <c r="P32" s="77"/>
      <c r="Q32" s="77"/>
      <c r="R32" s="77"/>
      <c r="S32" s="77"/>
      <c r="T32" s="77"/>
      <c r="U32" s="76"/>
      <c r="V32" s="76"/>
      <c r="W32" s="76"/>
    </row>
    <row r="33" spans="2:23" ht="24.95" customHeight="1" x14ac:dyDescent="0.35">
      <c r="B33" s="155"/>
      <c r="C33" s="156"/>
      <c r="D33" s="156"/>
      <c r="E33" s="156"/>
      <c r="F33" s="157" t="s">
        <v>84</v>
      </c>
      <c r="G33" s="158">
        <f>G31+G32</f>
        <v>173.42324208000002</v>
      </c>
      <c r="H33" s="115"/>
      <c r="I33" s="115"/>
      <c r="J33" s="115"/>
      <c r="K33" s="115"/>
      <c r="L33" s="77"/>
      <c r="M33" s="77"/>
      <c r="N33" s="77"/>
      <c r="O33" s="77"/>
      <c r="P33" s="77"/>
      <c r="Q33" s="77"/>
      <c r="R33" s="77"/>
      <c r="S33" s="77"/>
      <c r="T33" s="77"/>
      <c r="U33" s="76"/>
      <c r="V33" s="76"/>
      <c r="W33" s="76"/>
    </row>
    <row r="34" spans="2:23" ht="24.95" customHeight="1" thickBot="1" x14ac:dyDescent="0.4">
      <c r="B34" s="573" t="s">
        <v>82</v>
      </c>
      <c r="C34" s="574"/>
      <c r="D34" s="574"/>
      <c r="E34" s="574"/>
      <c r="F34" s="574"/>
      <c r="G34" s="575"/>
      <c r="H34" s="111"/>
      <c r="I34" s="115"/>
      <c r="J34" s="115"/>
      <c r="K34" s="115"/>
      <c r="L34" s="77"/>
      <c r="M34" s="77"/>
      <c r="N34" s="77"/>
      <c r="O34" s="77"/>
      <c r="P34" s="77"/>
      <c r="Q34" s="77"/>
      <c r="R34" s="77"/>
      <c r="S34" s="77"/>
      <c r="T34" s="77"/>
      <c r="U34" s="76"/>
      <c r="V34" s="76"/>
      <c r="W34" s="76"/>
    </row>
    <row r="35" spans="2:23" ht="24.95" customHeight="1" x14ac:dyDescent="0.35">
      <c r="B35" s="159" t="s">
        <v>81</v>
      </c>
      <c r="C35" s="569" t="s">
        <v>83</v>
      </c>
      <c r="D35" s="569"/>
      <c r="E35" s="569"/>
      <c r="F35" s="160" t="s">
        <v>64</v>
      </c>
      <c r="G35" s="161" t="s">
        <v>67</v>
      </c>
      <c r="H35" s="111"/>
      <c r="I35" s="112" t="s">
        <v>58</v>
      </c>
      <c r="J35" s="113"/>
      <c r="K35" s="114"/>
      <c r="L35" s="85"/>
      <c r="M35" s="78"/>
      <c r="N35" s="78"/>
      <c r="O35" s="78"/>
      <c r="P35" s="78"/>
      <c r="Q35" s="78"/>
      <c r="R35" s="78"/>
      <c r="S35" s="78"/>
      <c r="T35" s="78"/>
      <c r="U35" s="76"/>
      <c r="V35" s="76"/>
      <c r="W35" s="76"/>
    </row>
    <row r="36" spans="2:23" ht="24.95" customHeight="1" x14ac:dyDescent="0.35">
      <c r="B36" s="162" t="s">
        <v>6</v>
      </c>
      <c r="C36" s="541" t="s">
        <v>14</v>
      </c>
      <c r="D36" s="531"/>
      <c r="E36" s="542"/>
      <c r="F36" s="146">
        <v>0.2</v>
      </c>
      <c r="G36" s="163">
        <f>G24*F36</f>
        <v>121.44000000000001</v>
      </c>
      <c r="H36" s="111"/>
      <c r="I36" s="116" t="s">
        <v>85</v>
      </c>
      <c r="J36" s="117"/>
      <c r="K36" s="118"/>
      <c r="L36" s="88"/>
      <c r="M36" s="86"/>
      <c r="N36" s="86"/>
      <c r="O36" s="86"/>
      <c r="P36" s="86"/>
      <c r="Q36" s="86"/>
      <c r="R36" s="86"/>
      <c r="S36" s="86"/>
      <c r="T36" s="86"/>
      <c r="U36" s="76"/>
      <c r="V36" s="76"/>
      <c r="W36" s="76"/>
    </row>
    <row r="37" spans="2:23" ht="24.95" customHeight="1" x14ac:dyDescent="0.35">
      <c r="B37" s="162" t="s">
        <v>7</v>
      </c>
      <c r="C37" s="541" t="s">
        <v>15</v>
      </c>
      <c r="D37" s="531"/>
      <c r="E37" s="542"/>
      <c r="F37" s="148">
        <v>2.5000000000000001E-2</v>
      </c>
      <c r="G37" s="163">
        <f>G24*F37</f>
        <v>15.180000000000001</v>
      </c>
      <c r="H37" s="111"/>
      <c r="I37" s="116" t="s">
        <v>85</v>
      </c>
      <c r="J37" s="117"/>
      <c r="K37" s="118"/>
      <c r="L37" s="88"/>
      <c r="M37" s="86"/>
      <c r="N37" s="86"/>
      <c r="O37" s="86"/>
      <c r="P37" s="86"/>
      <c r="Q37" s="86"/>
      <c r="R37" s="86"/>
      <c r="S37" s="86"/>
      <c r="T37" s="86"/>
      <c r="U37" s="76"/>
      <c r="V37" s="76"/>
      <c r="W37" s="76"/>
    </row>
    <row r="38" spans="2:23" ht="63" customHeight="1" x14ac:dyDescent="0.35">
      <c r="B38" s="162" t="s">
        <v>8</v>
      </c>
      <c r="C38" s="541" t="s">
        <v>86</v>
      </c>
      <c r="D38" s="531"/>
      <c r="E38" s="542"/>
      <c r="F38" s="164">
        <v>0.06</v>
      </c>
      <c r="G38" s="165">
        <f>G24*F38</f>
        <v>36.432000000000002</v>
      </c>
      <c r="H38" s="166"/>
      <c r="I38" s="504" t="s">
        <v>275</v>
      </c>
      <c r="J38" s="505"/>
      <c r="K38" s="506"/>
      <c r="L38" s="88"/>
      <c r="M38" s="86"/>
      <c r="N38" s="86"/>
      <c r="O38" s="86"/>
      <c r="P38" s="86"/>
      <c r="Q38" s="86"/>
      <c r="R38" s="86"/>
      <c r="S38" s="86"/>
      <c r="T38" s="86"/>
      <c r="U38" s="76"/>
      <c r="V38" s="76"/>
      <c r="W38" s="76"/>
    </row>
    <row r="39" spans="2:23" ht="24.95" customHeight="1" x14ac:dyDescent="0.35">
      <c r="B39" s="162" t="s">
        <v>9</v>
      </c>
      <c r="C39" s="541" t="s">
        <v>16</v>
      </c>
      <c r="D39" s="531"/>
      <c r="E39" s="542"/>
      <c r="F39" s="148">
        <v>1.4999999999999999E-2</v>
      </c>
      <c r="G39" s="163">
        <f>G24*F39</f>
        <v>9.1080000000000005</v>
      </c>
      <c r="H39" s="111"/>
      <c r="I39" s="116" t="s">
        <v>85</v>
      </c>
      <c r="J39" s="117"/>
      <c r="K39" s="118"/>
      <c r="L39" s="88"/>
      <c r="M39" s="86"/>
      <c r="N39" s="86"/>
      <c r="O39" s="86"/>
      <c r="P39" s="86"/>
      <c r="Q39" s="86"/>
      <c r="R39" s="86"/>
      <c r="S39" s="86"/>
      <c r="T39" s="86"/>
      <c r="U39" s="76"/>
      <c r="V39" s="76"/>
      <c r="W39" s="76"/>
    </row>
    <row r="40" spans="2:23" ht="24.95" customHeight="1" x14ac:dyDescent="0.35">
      <c r="B40" s="162" t="s">
        <v>10</v>
      </c>
      <c r="C40" s="541" t="s">
        <v>47</v>
      </c>
      <c r="D40" s="531"/>
      <c r="E40" s="542"/>
      <c r="F40" s="148">
        <v>0.01</v>
      </c>
      <c r="G40" s="163">
        <f>G24*F40</f>
        <v>6.072000000000001</v>
      </c>
      <c r="H40" s="111"/>
      <c r="I40" s="116" t="s">
        <v>85</v>
      </c>
      <c r="J40" s="117"/>
      <c r="K40" s="118"/>
      <c r="L40" s="88"/>
      <c r="M40" s="86"/>
      <c r="N40" s="86"/>
      <c r="O40" s="86"/>
      <c r="P40" s="86"/>
      <c r="Q40" s="86"/>
      <c r="R40" s="86"/>
      <c r="S40" s="86"/>
      <c r="T40" s="86"/>
      <c r="U40" s="76"/>
      <c r="V40" s="76"/>
      <c r="W40" s="76"/>
    </row>
    <row r="41" spans="2:23" ht="24.95" customHeight="1" x14ac:dyDescent="0.35">
      <c r="B41" s="162" t="s">
        <v>12</v>
      </c>
      <c r="C41" s="541" t="s">
        <v>17</v>
      </c>
      <c r="D41" s="531"/>
      <c r="E41" s="542"/>
      <c r="F41" s="148">
        <v>6.0000000000000001E-3</v>
      </c>
      <c r="G41" s="163">
        <f>G24*F41</f>
        <v>3.6432000000000002</v>
      </c>
      <c r="H41" s="111"/>
      <c r="I41" s="116" t="s">
        <v>85</v>
      </c>
      <c r="J41" s="117"/>
      <c r="K41" s="118"/>
      <c r="L41" s="88"/>
      <c r="M41" s="86"/>
      <c r="N41" s="86"/>
      <c r="O41" s="86"/>
      <c r="P41" s="86"/>
      <c r="Q41" s="86"/>
      <c r="R41" s="86"/>
      <c r="S41" s="86"/>
      <c r="T41" s="86"/>
      <c r="U41" s="76"/>
      <c r="V41" s="76"/>
      <c r="W41" s="76"/>
    </row>
    <row r="42" spans="2:23" ht="24.95" customHeight="1" x14ac:dyDescent="0.35">
      <c r="B42" s="162" t="s">
        <v>18</v>
      </c>
      <c r="C42" s="541" t="s">
        <v>19</v>
      </c>
      <c r="D42" s="531"/>
      <c r="E42" s="542"/>
      <c r="F42" s="148">
        <v>2E-3</v>
      </c>
      <c r="G42" s="163">
        <f>G24*F42</f>
        <v>1.2144000000000001</v>
      </c>
      <c r="H42" s="111"/>
      <c r="I42" s="116" t="s">
        <v>85</v>
      </c>
      <c r="J42" s="117"/>
      <c r="K42" s="118"/>
      <c r="L42" s="88"/>
      <c r="M42" s="86"/>
      <c r="N42" s="86"/>
      <c r="O42" s="86"/>
      <c r="P42" s="86"/>
      <c r="Q42" s="86"/>
      <c r="R42" s="86"/>
      <c r="S42" s="86"/>
      <c r="T42" s="86"/>
      <c r="U42" s="76"/>
      <c r="V42" s="76"/>
      <c r="W42" s="76"/>
    </row>
    <row r="43" spans="2:23" ht="24.95" customHeight="1" thickBot="1" x14ac:dyDescent="0.4">
      <c r="B43" s="162" t="s">
        <v>20</v>
      </c>
      <c r="C43" s="541" t="s">
        <v>21</v>
      </c>
      <c r="D43" s="531"/>
      <c r="E43" s="542"/>
      <c r="F43" s="148">
        <v>0.08</v>
      </c>
      <c r="G43" s="163">
        <f>G24*F43</f>
        <v>48.576000000000008</v>
      </c>
      <c r="H43" s="111"/>
      <c r="I43" s="140" t="s">
        <v>85</v>
      </c>
      <c r="J43" s="141"/>
      <c r="K43" s="119"/>
      <c r="L43" s="88"/>
      <c r="M43" s="86"/>
      <c r="N43" s="86"/>
      <c r="O43" s="86"/>
      <c r="P43" s="86"/>
      <c r="Q43" s="86"/>
      <c r="R43" s="86"/>
      <c r="S43" s="86"/>
      <c r="T43" s="86"/>
      <c r="U43" s="76"/>
      <c r="V43" s="76"/>
      <c r="W43" s="76"/>
    </row>
    <row r="44" spans="2:23" ht="24.95" customHeight="1" x14ac:dyDescent="0.35">
      <c r="B44" s="169"/>
      <c r="C44" s="170"/>
      <c r="D44" s="171"/>
      <c r="E44" s="172" t="s">
        <v>87</v>
      </c>
      <c r="F44" s="172">
        <f>SUM(F36:F43)</f>
        <v>0.39800000000000008</v>
      </c>
      <c r="G44" s="173">
        <f>SUM(G36:G43)</f>
        <v>241.66560000000004</v>
      </c>
      <c r="H44" s="111"/>
      <c r="I44" s="115"/>
      <c r="J44" s="115"/>
      <c r="K44" s="115"/>
      <c r="L44" s="77"/>
      <c r="M44" s="77"/>
      <c r="N44" s="77"/>
      <c r="O44" s="77"/>
      <c r="P44" s="77"/>
      <c r="Q44" s="77"/>
      <c r="R44" s="77"/>
      <c r="S44" s="77"/>
      <c r="T44" s="77"/>
      <c r="U44" s="76"/>
      <c r="V44" s="76"/>
      <c r="W44" s="76"/>
    </row>
    <row r="45" spans="2:23" ht="24.95" customHeight="1" thickBot="1" x14ac:dyDescent="0.4">
      <c r="B45" s="552" t="s">
        <v>22</v>
      </c>
      <c r="C45" s="553"/>
      <c r="D45" s="553"/>
      <c r="E45" s="553"/>
      <c r="F45" s="553"/>
      <c r="G45" s="554"/>
      <c r="H45" s="111"/>
      <c r="I45" s="115"/>
      <c r="J45" s="115"/>
      <c r="K45" s="115"/>
      <c r="L45" s="77"/>
      <c r="M45" s="77"/>
      <c r="N45" s="77"/>
      <c r="O45" s="77"/>
      <c r="P45" s="77"/>
      <c r="Q45" s="77"/>
      <c r="R45" s="77"/>
      <c r="S45" s="77"/>
      <c r="T45" s="77"/>
      <c r="U45" s="76"/>
      <c r="V45" s="76"/>
      <c r="W45" s="76"/>
    </row>
    <row r="46" spans="2:23" ht="24.95" customHeight="1" x14ac:dyDescent="0.35">
      <c r="B46" s="120" t="s">
        <v>88</v>
      </c>
      <c r="C46" s="555" t="s">
        <v>89</v>
      </c>
      <c r="D46" s="555"/>
      <c r="E46" s="555"/>
      <c r="F46" s="555"/>
      <c r="G46" s="123" t="s">
        <v>67</v>
      </c>
      <c r="H46" s="111"/>
      <c r="I46" s="112" t="s">
        <v>58</v>
      </c>
      <c r="J46" s="113"/>
      <c r="K46" s="114"/>
      <c r="L46" s="85"/>
      <c r="M46" s="78"/>
      <c r="N46" s="78"/>
      <c r="O46" s="78"/>
      <c r="P46" s="78"/>
      <c r="Q46" s="78"/>
      <c r="R46" s="78"/>
      <c r="S46" s="78"/>
      <c r="T46" s="78"/>
      <c r="U46" s="76"/>
      <c r="V46" s="76"/>
      <c r="W46" s="76"/>
    </row>
    <row r="47" spans="2:23" ht="21.95" customHeight="1" x14ac:dyDescent="0.35">
      <c r="B47" s="556" t="s">
        <v>6</v>
      </c>
      <c r="C47" s="558" t="s">
        <v>90</v>
      </c>
      <c r="D47" s="174" t="s">
        <v>91</v>
      </c>
      <c r="E47" s="175" t="s">
        <v>92</v>
      </c>
      <c r="F47" s="176" t="s">
        <v>94</v>
      </c>
      <c r="G47" s="560">
        <f>IF((D48*E48*F48)-(G19*0.06)&lt;0,0,((D48*E48*F48)-(G19*0.06)))</f>
        <v>184.8</v>
      </c>
      <c r="H47" s="177"/>
      <c r="I47" s="504" t="s">
        <v>276</v>
      </c>
      <c r="J47" s="505"/>
      <c r="K47" s="506"/>
      <c r="L47" s="88"/>
      <c r="M47" s="86"/>
      <c r="N47" s="86"/>
      <c r="O47" s="86"/>
      <c r="P47" s="86"/>
      <c r="Q47" s="86"/>
      <c r="R47" s="86"/>
      <c r="S47" s="86"/>
      <c r="T47" s="86"/>
      <c r="U47" s="76"/>
      <c r="V47" s="76"/>
      <c r="W47" s="76"/>
    </row>
    <row r="48" spans="2:23" ht="63" customHeight="1" x14ac:dyDescent="0.35">
      <c r="B48" s="557"/>
      <c r="C48" s="559"/>
      <c r="D48" s="178">
        <v>2</v>
      </c>
      <c r="E48" s="175">
        <v>4.2</v>
      </c>
      <c r="F48" s="179">
        <v>22</v>
      </c>
      <c r="G48" s="561"/>
      <c r="H48" s="177"/>
      <c r="I48" s="504"/>
      <c r="J48" s="505"/>
      <c r="K48" s="506"/>
      <c r="L48" s="88"/>
      <c r="M48" s="86"/>
      <c r="N48" s="86"/>
      <c r="O48" s="86"/>
      <c r="P48" s="86"/>
      <c r="Q48" s="86"/>
      <c r="R48" s="86"/>
      <c r="S48" s="86"/>
      <c r="T48" s="86"/>
      <c r="U48" s="76"/>
      <c r="V48" s="76"/>
      <c r="W48" s="76"/>
    </row>
    <row r="49" spans="2:23" ht="21.95" customHeight="1" x14ac:dyDescent="0.35">
      <c r="B49" s="556" t="s">
        <v>7</v>
      </c>
      <c r="C49" s="562" t="s">
        <v>93</v>
      </c>
      <c r="D49" s="563"/>
      <c r="E49" s="180" t="s">
        <v>92</v>
      </c>
      <c r="F49" s="181" t="s">
        <v>94</v>
      </c>
      <c r="G49" s="560">
        <f>(E50*F50)*(100%-20%)</f>
        <v>0</v>
      </c>
      <c r="H49" s="177"/>
      <c r="I49" s="504" t="s">
        <v>315</v>
      </c>
      <c r="J49" s="505"/>
      <c r="K49" s="506"/>
      <c r="L49" s="88"/>
      <c r="M49" s="86"/>
      <c r="N49" s="86"/>
      <c r="O49" s="86"/>
      <c r="P49" s="86"/>
      <c r="Q49" s="86"/>
      <c r="R49" s="86"/>
      <c r="S49" s="86"/>
      <c r="T49" s="86"/>
      <c r="U49" s="76"/>
      <c r="V49" s="76"/>
      <c r="W49" s="76"/>
    </row>
    <row r="50" spans="2:23" ht="51" customHeight="1" x14ac:dyDescent="0.35">
      <c r="B50" s="557"/>
      <c r="C50" s="564"/>
      <c r="D50" s="565"/>
      <c r="E50" s="182">
        <v>0</v>
      </c>
      <c r="F50" s="183">
        <v>22</v>
      </c>
      <c r="G50" s="561"/>
      <c r="H50" s="184"/>
      <c r="I50" s="504"/>
      <c r="J50" s="505"/>
      <c r="K50" s="506"/>
      <c r="L50" s="88"/>
      <c r="M50" s="86"/>
      <c r="N50" s="86"/>
      <c r="O50" s="86"/>
      <c r="P50" s="86"/>
      <c r="Q50" s="86"/>
      <c r="R50" s="86"/>
      <c r="S50" s="86"/>
      <c r="T50" s="86"/>
      <c r="U50" s="76"/>
      <c r="V50" s="76"/>
      <c r="W50" s="76"/>
    </row>
    <row r="51" spans="2:23" ht="24.95" customHeight="1" x14ac:dyDescent="0.35">
      <c r="B51" s="162" t="s">
        <v>8</v>
      </c>
      <c r="C51" s="512" t="s">
        <v>95</v>
      </c>
      <c r="D51" s="513"/>
      <c r="E51" s="513"/>
      <c r="F51" s="514"/>
      <c r="G51" s="165">
        <v>0</v>
      </c>
      <c r="H51" s="185"/>
      <c r="I51" s="628" t="s">
        <v>259</v>
      </c>
      <c r="J51" s="629"/>
      <c r="K51" s="630"/>
      <c r="L51" s="84"/>
      <c r="M51" s="78"/>
      <c r="N51" s="78"/>
      <c r="O51" s="78"/>
      <c r="P51" s="78"/>
      <c r="Q51" s="78"/>
      <c r="R51" s="78"/>
      <c r="S51" s="78"/>
      <c r="T51" s="78"/>
      <c r="U51" s="76"/>
      <c r="V51" s="76"/>
      <c r="W51" s="76"/>
    </row>
    <row r="52" spans="2:23" ht="24.95" customHeight="1" x14ac:dyDescent="0.35">
      <c r="B52" s="162" t="s">
        <v>9</v>
      </c>
      <c r="C52" s="512" t="s">
        <v>96</v>
      </c>
      <c r="D52" s="513"/>
      <c r="E52" s="513"/>
      <c r="F52" s="514"/>
      <c r="G52" s="186">
        <v>0</v>
      </c>
      <c r="H52" s="139"/>
      <c r="I52" s="628" t="s">
        <v>259</v>
      </c>
      <c r="J52" s="629"/>
      <c r="K52" s="630"/>
      <c r="L52" s="84"/>
      <c r="M52" s="78"/>
      <c r="N52" s="78"/>
      <c r="O52" s="78"/>
      <c r="P52" s="78"/>
      <c r="Q52" s="78"/>
      <c r="R52" s="78"/>
      <c r="S52" s="78"/>
      <c r="T52" s="78"/>
      <c r="U52" s="76"/>
      <c r="V52" s="76"/>
      <c r="W52" s="76"/>
    </row>
    <row r="53" spans="2:23" ht="24.95" customHeight="1" x14ac:dyDescent="0.35">
      <c r="B53" s="162" t="s">
        <v>10</v>
      </c>
      <c r="C53" s="512" t="s">
        <v>97</v>
      </c>
      <c r="D53" s="513"/>
      <c r="E53" s="513"/>
      <c r="F53" s="514"/>
      <c r="G53" s="187">
        <v>0</v>
      </c>
      <c r="H53" s="139"/>
      <c r="I53" s="628" t="s">
        <v>259</v>
      </c>
      <c r="J53" s="629"/>
      <c r="K53" s="630"/>
      <c r="L53" s="84"/>
      <c r="M53" s="78"/>
      <c r="N53" s="78"/>
      <c r="O53" s="78"/>
      <c r="P53" s="78"/>
      <c r="Q53" s="78"/>
      <c r="R53" s="78"/>
      <c r="S53" s="78"/>
      <c r="T53" s="78"/>
      <c r="U53" s="76"/>
      <c r="V53" s="76"/>
      <c r="W53" s="76"/>
    </row>
    <row r="54" spans="2:23" ht="24.95" customHeight="1" thickBot="1" x14ac:dyDescent="0.4">
      <c r="B54" s="162" t="s">
        <v>18</v>
      </c>
      <c r="C54" s="535" t="s">
        <v>11</v>
      </c>
      <c r="D54" s="536"/>
      <c r="E54" s="536"/>
      <c r="F54" s="537"/>
      <c r="G54" s="187"/>
      <c r="H54" s="139"/>
      <c r="I54" s="140" t="s">
        <v>154</v>
      </c>
      <c r="J54" s="141"/>
      <c r="K54" s="119"/>
      <c r="L54" s="84"/>
      <c r="M54" s="78"/>
      <c r="N54" s="78"/>
      <c r="O54" s="78"/>
      <c r="P54" s="78"/>
      <c r="Q54" s="78"/>
      <c r="R54" s="78"/>
      <c r="S54" s="78"/>
      <c r="T54" s="78"/>
      <c r="U54" s="76"/>
      <c r="V54" s="76"/>
      <c r="W54" s="76"/>
    </row>
    <row r="55" spans="2:23" ht="24.95" customHeight="1" x14ac:dyDescent="0.35">
      <c r="B55" s="169"/>
      <c r="C55" s="170"/>
      <c r="D55" s="170"/>
      <c r="E55" s="170"/>
      <c r="F55" s="188" t="s">
        <v>71</v>
      </c>
      <c r="G55" s="173">
        <f>SUM(G47:G54)</f>
        <v>184.8</v>
      </c>
      <c r="H55" s="111"/>
      <c r="I55" s="189"/>
      <c r="J55" s="189"/>
      <c r="K55" s="189"/>
      <c r="L55" s="107"/>
      <c r="M55" s="107"/>
      <c r="N55" s="107"/>
      <c r="O55" s="107"/>
      <c r="P55" s="107"/>
      <c r="Q55" s="107"/>
      <c r="R55" s="107"/>
      <c r="S55" s="107"/>
      <c r="T55" s="107"/>
      <c r="U55" s="76"/>
      <c r="V55" s="76"/>
      <c r="W55" s="76"/>
    </row>
    <row r="56" spans="2:23" ht="24.95" customHeight="1" x14ac:dyDescent="0.35">
      <c r="B56" s="142"/>
      <c r="C56" s="143"/>
      <c r="D56" s="143"/>
      <c r="E56" s="528" t="s">
        <v>23</v>
      </c>
      <c r="F56" s="529"/>
      <c r="G56" s="190">
        <f>G33+G44+G55</f>
        <v>599.88884208000013</v>
      </c>
      <c r="H56" s="111"/>
      <c r="I56" s="191"/>
      <c r="J56" s="191"/>
      <c r="K56" s="191"/>
      <c r="L56" s="109"/>
      <c r="M56" s="109"/>
      <c r="N56" s="109"/>
      <c r="O56" s="109"/>
      <c r="P56" s="109"/>
      <c r="Q56" s="109"/>
      <c r="R56" s="109"/>
      <c r="S56" s="109"/>
      <c r="T56" s="109"/>
      <c r="U56" s="76"/>
      <c r="V56" s="76"/>
      <c r="W56" s="76"/>
    </row>
    <row r="57" spans="2:23" ht="23.25" customHeight="1" x14ac:dyDescent="0.35">
      <c r="B57" s="566"/>
      <c r="C57" s="567"/>
      <c r="D57" s="567"/>
      <c r="E57" s="567"/>
      <c r="F57" s="567"/>
      <c r="G57" s="568"/>
      <c r="H57" s="111"/>
      <c r="I57" s="191"/>
      <c r="J57" s="191"/>
      <c r="K57" s="191"/>
      <c r="L57" s="109"/>
      <c r="M57" s="109"/>
      <c r="N57" s="109"/>
      <c r="O57" s="109"/>
      <c r="P57" s="109"/>
      <c r="Q57" s="109"/>
      <c r="R57" s="109"/>
      <c r="S57" s="109"/>
      <c r="T57" s="109"/>
      <c r="U57" s="76"/>
      <c r="V57" s="76"/>
      <c r="W57" s="76"/>
    </row>
    <row r="58" spans="2:23" ht="24.95" customHeight="1" thickBot="1" x14ac:dyDescent="0.4">
      <c r="B58" s="533" t="s">
        <v>24</v>
      </c>
      <c r="C58" s="528"/>
      <c r="D58" s="528"/>
      <c r="E58" s="528"/>
      <c r="F58" s="528"/>
      <c r="G58" s="534"/>
      <c r="H58" s="111"/>
      <c r="I58" s="115"/>
      <c r="J58" s="115"/>
      <c r="K58" s="115"/>
      <c r="L58" s="77"/>
      <c r="M58" s="77"/>
      <c r="N58" s="77"/>
      <c r="O58" s="77"/>
      <c r="P58" s="77"/>
      <c r="Q58" s="77"/>
      <c r="R58" s="77"/>
      <c r="S58" s="77"/>
      <c r="T58" s="77"/>
      <c r="U58" s="76"/>
      <c r="V58" s="76"/>
      <c r="W58" s="76"/>
    </row>
    <row r="59" spans="2:23" ht="24.95" customHeight="1" x14ac:dyDescent="0.35">
      <c r="B59" s="192" t="s">
        <v>99</v>
      </c>
      <c r="C59" s="525" t="s">
        <v>100</v>
      </c>
      <c r="D59" s="525"/>
      <c r="E59" s="525"/>
      <c r="F59" s="193" t="s">
        <v>64</v>
      </c>
      <c r="G59" s="194" t="s">
        <v>67</v>
      </c>
      <c r="H59" s="111"/>
      <c r="I59" s="112" t="s">
        <v>58</v>
      </c>
      <c r="J59" s="113"/>
      <c r="K59" s="114"/>
      <c r="L59" s="85"/>
      <c r="M59" s="78"/>
      <c r="N59" s="78"/>
      <c r="O59" s="78"/>
      <c r="P59" s="78"/>
      <c r="Q59" s="78"/>
      <c r="R59" s="78"/>
      <c r="S59" s="78"/>
      <c r="T59" s="78"/>
      <c r="U59" s="76"/>
      <c r="V59" s="76"/>
      <c r="W59" s="76"/>
    </row>
    <row r="60" spans="2:23" ht="24.95" customHeight="1" x14ac:dyDescent="0.35">
      <c r="B60" s="195" t="s">
        <v>6</v>
      </c>
      <c r="C60" s="543" t="s">
        <v>25</v>
      </c>
      <c r="D60" s="544"/>
      <c r="E60" s="545"/>
      <c r="F60" s="196">
        <v>4.1999999999999997E-3</v>
      </c>
      <c r="G60" s="197">
        <f>G24*F60</f>
        <v>2.5502400000000001</v>
      </c>
      <c r="H60" s="111"/>
      <c r="I60" s="116" t="s">
        <v>109</v>
      </c>
      <c r="J60" s="117"/>
      <c r="K60" s="118"/>
      <c r="L60" s="90"/>
      <c r="M60" s="91"/>
      <c r="N60" s="91"/>
      <c r="O60" s="91"/>
      <c r="P60" s="91"/>
      <c r="Q60" s="91"/>
      <c r="R60" s="91"/>
      <c r="S60" s="91"/>
      <c r="T60" s="91"/>
      <c r="U60" s="76"/>
      <c r="V60" s="76"/>
      <c r="W60" s="76"/>
    </row>
    <row r="61" spans="2:23" ht="24.95" customHeight="1" x14ac:dyDescent="0.35">
      <c r="B61" s="195" t="s">
        <v>7</v>
      </c>
      <c r="C61" s="543" t="s">
        <v>26</v>
      </c>
      <c r="D61" s="544"/>
      <c r="E61" s="545"/>
      <c r="F61" s="196">
        <v>2.9999999999999997E-4</v>
      </c>
      <c r="G61" s="197">
        <f>G24*F61</f>
        <v>0.18215999999999999</v>
      </c>
      <c r="H61" s="111"/>
      <c r="I61" s="116" t="s">
        <v>109</v>
      </c>
      <c r="J61" s="117"/>
      <c r="K61" s="118"/>
      <c r="L61" s="90"/>
      <c r="M61" s="91"/>
      <c r="N61" s="91"/>
      <c r="O61" s="91"/>
      <c r="P61" s="91"/>
      <c r="Q61" s="91"/>
      <c r="R61" s="91"/>
      <c r="S61" s="91"/>
      <c r="T61" s="91"/>
      <c r="U61" s="76"/>
      <c r="V61" s="76"/>
      <c r="W61" s="76"/>
    </row>
    <row r="62" spans="2:23" ht="24.95" customHeight="1" x14ac:dyDescent="0.35">
      <c r="B62" s="195" t="s">
        <v>8</v>
      </c>
      <c r="C62" s="198" t="s">
        <v>110</v>
      </c>
      <c r="D62" s="199"/>
      <c r="E62" s="200"/>
      <c r="F62" s="196">
        <v>3.44E-2</v>
      </c>
      <c r="G62" s="197">
        <f>G24*F62</f>
        <v>20.887680000000003</v>
      </c>
      <c r="H62" s="111"/>
      <c r="I62" s="116" t="s">
        <v>109</v>
      </c>
      <c r="J62" s="117"/>
      <c r="K62" s="118"/>
      <c r="L62" s="90"/>
      <c r="M62" s="91"/>
      <c r="N62" s="91"/>
      <c r="O62" s="91"/>
      <c r="P62" s="91"/>
      <c r="Q62" s="91"/>
      <c r="R62" s="91"/>
      <c r="S62" s="91"/>
      <c r="T62" s="91"/>
      <c r="U62" s="76"/>
      <c r="V62" s="76"/>
      <c r="W62" s="76"/>
    </row>
    <row r="63" spans="2:23" ht="84.95" customHeight="1" x14ac:dyDescent="0.35">
      <c r="B63" s="201" t="s">
        <v>9</v>
      </c>
      <c r="C63" s="549" t="s">
        <v>101</v>
      </c>
      <c r="D63" s="550"/>
      <c r="E63" s="551"/>
      <c r="F63" s="202">
        <v>1.9400000000000001E-2</v>
      </c>
      <c r="G63" s="203">
        <f>G24*F63</f>
        <v>11.779680000000001</v>
      </c>
      <c r="H63" s="111"/>
      <c r="I63" s="504" t="s">
        <v>98</v>
      </c>
      <c r="J63" s="505"/>
      <c r="K63" s="506"/>
      <c r="L63" s="88"/>
      <c r="M63" s="86"/>
      <c r="N63" s="86"/>
      <c r="O63" s="86"/>
      <c r="P63" s="86"/>
      <c r="Q63" s="86"/>
      <c r="R63" s="86"/>
      <c r="S63" s="86"/>
      <c r="T63" s="86"/>
      <c r="U63" s="76"/>
      <c r="V63" s="76"/>
      <c r="W63" s="76"/>
    </row>
    <row r="64" spans="2:23" ht="24.95" customHeight="1" x14ac:dyDescent="0.35">
      <c r="B64" s="201" t="s">
        <v>10</v>
      </c>
      <c r="C64" s="538" t="s">
        <v>102</v>
      </c>
      <c r="D64" s="539"/>
      <c r="E64" s="540"/>
      <c r="F64" s="204">
        <f>F44</f>
        <v>0.39800000000000008</v>
      </c>
      <c r="G64" s="205">
        <f>G63*F64</f>
        <v>4.6883126400000013</v>
      </c>
      <c r="H64" s="111"/>
      <c r="I64" s="116"/>
      <c r="J64" s="117"/>
      <c r="K64" s="118"/>
      <c r="L64" s="88"/>
      <c r="M64" s="86"/>
      <c r="N64" s="86"/>
      <c r="O64" s="86"/>
      <c r="P64" s="86"/>
      <c r="Q64" s="86"/>
      <c r="R64" s="86"/>
      <c r="S64" s="86"/>
      <c r="T64" s="86"/>
      <c r="U64" s="76"/>
      <c r="V64" s="76"/>
      <c r="W64" s="76"/>
    </row>
    <row r="65" spans="2:23" ht="24.95" customHeight="1" x14ac:dyDescent="0.35">
      <c r="B65" s="201" t="s">
        <v>12</v>
      </c>
      <c r="C65" s="512" t="s">
        <v>111</v>
      </c>
      <c r="D65" s="513"/>
      <c r="E65" s="514"/>
      <c r="F65" s="206" t="s">
        <v>112</v>
      </c>
      <c r="G65" s="205">
        <f>F65*G24</f>
        <v>0.37646400000000002</v>
      </c>
      <c r="H65" s="111"/>
      <c r="I65" s="116" t="s">
        <v>109</v>
      </c>
      <c r="J65" s="117"/>
      <c r="K65" s="118"/>
      <c r="L65" s="90"/>
      <c r="M65" s="91"/>
      <c r="N65" s="91"/>
      <c r="O65" s="91"/>
      <c r="P65" s="91"/>
      <c r="Q65" s="91"/>
      <c r="R65" s="91"/>
      <c r="S65" s="91"/>
      <c r="T65" s="91"/>
      <c r="U65" s="76"/>
      <c r="V65" s="76"/>
      <c r="W65" s="76"/>
    </row>
    <row r="66" spans="2:23" ht="24.95" customHeight="1" thickBot="1" x14ac:dyDescent="0.4">
      <c r="B66" s="142"/>
      <c r="C66" s="143"/>
      <c r="D66" s="143"/>
      <c r="E66" s="207" t="s">
        <v>52</v>
      </c>
      <c r="F66" s="208">
        <f>SUM(F60:F65)</f>
        <v>0.45630000000000009</v>
      </c>
      <c r="G66" s="190">
        <f>SUM(G60:G65)</f>
        <v>40.464536639999999</v>
      </c>
      <c r="H66" s="111"/>
      <c r="I66" s="434" t="s">
        <v>274</v>
      </c>
      <c r="J66" s="141"/>
      <c r="K66" s="119"/>
      <c r="L66" s="92"/>
      <c r="M66" s="93"/>
      <c r="N66" s="93"/>
      <c r="O66" s="93"/>
      <c r="P66" s="93"/>
      <c r="Q66" s="93"/>
      <c r="R66" s="93"/>
      <c r="S66" s="93"/>
      <c r="T66" s="93"/>
      <c r="U66" s="76"/>
      <c r="V66" s="76"/>
      <c r="W66" s="76"/>
    </row>
    <row r="67" spans="2:23" ht="23.25" customHeight="1" x14ac:dyDescent="0.35">
      <c r="B67" s="546"/>
      <c r="C67" s="547"/>
      <c r="D67" s="547"/>
      <c r="E67" s="547"/>
      <c r="F67" s="547"/>
      <c r="G67" s="548"/>
      <c r="H67" s="111"/>
      <c r="I67" s="115"/>
      <c r="J67" s="115"/>
      <c r="K67" s="115"/>
      <c r="L67" s="77"/>
      <c r="M67" s="77"/>
      <c r="N67" s="77"/>
      <c r="O67" s="77"/>
      <c r="P67" s="77"/>
      <c r="Q67" s="77"/>
      <c r="R67" s="77"/>
      <c r="S67" s="77"/>
      <c r="T67" s="77"/>
      <c r="U67" s="76"/>
      <c r="V67" s="76"/>
      <c r="W67" s="76"/>
    </row>
    <row r="68" spans="2:23" ht="24.95" customHeight="1" thickBot="1" x14ac:dyDescent="0.4">
      <c r="B68" s="533" t="s">
        <v>27</v>
      </c>
      <c r="C68" s="528"/>
      <c r="D68" s="528"/>
      <c r="E68" s="528"/>
      <c r="F68" s="528"/>
      <c r="G68" s="534"/>
      <c r="H68" s="111"/>
      <c r="I68" s="115"/>
      <c r="J68" s="115"/>
      <c r="K68" s="115"/>
      <c r="L68" s="77"/>
      <c r="M68" s="77"/>
      <c r="N68" s="77"/>
      <c r="O68" s="77"/>
      <c r="P68" s="77"/>
      <c r="Q68" s="77"/>
      <c r="R68" s="77"/>
      <c r="S68" s="77"/>
      <c r="T68" s="77"/>
      <c r="U68" s="76"/>
      <c r="V68" s="76"/>
      <c r="W68" s="76"/>
    </row>
    <row r="69" spans="2:23" ht="24.95" customHeight="1" x14ac:dyDescent="0.35">
      <c r="B69" s="192" t="s">
        <v>114</v>
      </c>
      <c r="C69" s="525" t="s">
        <v>115</v>
      </c>
      <c r="D69" s="525"/>
      <c r="E69" s="525"/>
      <c r="F69" s="193" t="s">
        <v>64</v>
      </c>
      <c r="G69" s="209" t="s">
        <v>67</v>
      </c>
      <c r="H69" s="111"/>
      <c r="I69" s="112" t="s">
        <v>58</v>
      </c>
      <c r="J69" s="113"/>
      <c r="K69" s="113"/>
      <c r="L69" s="85"/>
      <c r="M69" s="94"/>
      <c r="N69" s="94"/>
      <c r="O69" s="94"/>
      <c r="P69" s="94"/>
      <c r="Q69" s="94"/>
      <c r="R69" s="94"/>
      <c r="S69" s="94"/>
      <c r="T69" s="94"/>
      <c r="U69" s="76"/>
      <c r="V69" s="76"/>
      <c r="W69" s="76"/>
    </row>
    <row r="70" spans="2:23" ht="24.95" customHeight="1" x14ac:dyDescent="0.35">
      <c r="B70" s="195" t="s">
        <v>6</v>
      </c>
      <c r="C70" s="543" t="s">
        <v>103</v>
      </c>
      <c r="D70" s="544"/>
      <c r="E70" s="545"/>
      <c r="F70" s="196">
        <v>8.3299999999999999E-2</v>
      </c>
      <c r="G70" s="197">
        <f>(G19+G21)*F70</f>
        <v>50.57976</v>
      </c>
      <c r="H70" s="111"/>
      <c r="I70" s="210" t="s">
        <v>117</v>
      </c>
      <c r="J70" s="211"/>
      <c r="K70" s="211"/>
      <c r="L70" s="95"/>
      <c r="M70" s="96"/>
      <c r="N70" s="96"/>
      <c r="O70" s="96"/>
      <c r="P70" s="96"/>
      <c r="Q70" s="96"/>
      <c r="R70" s="96"/>
      <c r="S70" s="96"/>
      <c r="T70" s="96"/>
      <c r="U70" s="76"/>
      <c r="V70" s="76"/>
      <c r="W70" s="76"/>
    </row>
    <row r="71" spans="2:23" ht="24.95" customHeight="1" x14ac:dyDescent="0.35">
      <c r="B71" s="195" t="s">
        <v>7</v>
      </c>
      <c r="C71" s="543" t="s">
        <v>116</v>
      </c>
      <c r="D71" s="544"/>
      <c r="E71" s="545"/>
      <c r="F71" s="196">
        <v>1.3899999999999999E-2</v>
      </c>
      <c r="G71" s="197">
        <f>G24*F71</f>
        <v>8.44008</v>
      </c>
      <c r="H71" s="111"/>
      <c r="I71" s="210" t="s">
        <v>109</v>
      </c>
      <c r="J71" s="211"/>
      <c r="K71" s="211"/>
      <c r="L71" s="90"/>
      <c r="M71" s="91"/>
      <c r="N71" s="91"/>
      <c r="O71" s="91"/>
      <c r="P71" s="91"/>
      <c r="Q71" s="91"/>
      <c r="R71" s="91"/>
      <c r="S71" s="91"/>
      <c r="T71" s="91"/>
      <c r="U71" s="76"/>
      <c r="V71" s="76"/>
      <c r="W71" s="76"/>
    </row>
    <row r="72" spans="2:23" ht="24.95" customHeight="1" x14ac:dyDescent="0.35">
      <c r="B72" s="195" t="s">
        <v>8</v>
      </c>
      <c r="C72" s="543" t="s">
        <v>104</v>
      </c>
      <c r="D72" s="544"/>
      <c r="E72" s="545"/>
      <c r="F72" s="196">
        <v>2.8E-3</v>
      </c>
      <c r="G72" s="197">
        <f>G24*F72</f>
        <v>1.7001600000000001</v>
      </c>
      <c r="H72" s="111"/>
      <c r="I72" s="210" t="s">
        <v>109</v>
      </c>
      <c r="J72" s="211"/>
      <c r="K72" s="211"/>
      <c r="L72" s="90"/>
      <c r="M72" s="91"/>
      <c r="N72" s="91"/>
      <c r="O72" s="91"/>
      <c r="P72" s="91"/>
      <c r="Q72" s="91"/>
      <c r="R72" s="91"/>
      <c r="S72" s="91"/>
      <c r="T72" s="91"/>
      <c r="U72" s="76"/>
      <c r="V72" s="76"/>
      <c r="W72" s="76"/>
    </row>
    <row r="73" spans="2:23" ht="24.95" customHeight="1" x14ac:dyDescent="0.35">
      <c r="B73" s="201" t="s">
        <v>9</v>
      </c>
      <c r="C73" s="538" t="s">
        <v>113</v>
      </c>
      <c r="D73" s="539"/>
      <c r="E73" s="540"/>
      <c r="F73" s="202">
        <v>2.0000000000000001E-4</v>
      </c>
      <c r="G73" s="203">
        <f>G24*F73</f>
        <v>0.12144000000000002</v>
      </c>
      <c r="H73" s="111"/>
      <c r="I73" s="210" t="s">
        <v>109</v>
      </c>
      <c r="J73" s="211"/>
      <c r="K73" s="211"/>
      <c r="L73" s="90"/>
      <c r="M73" s="91"/>
      <c r="N73" s="91"/>
      <c r="O73" s="91"/>
      <c r="P73" s="91"/>
      <c r="Q73" s="91"/>
      <c r="R73" s="91"/>
      <c r="S73" s="91"/>
      <c r="T73" s="91"/>
      <c r="U73" s="76"/>
      <c r="V73" s="76"/>
      <c r="W73" s="76"/>
    </row>
    <row r="74" spans="2:23" ht="24.95" customHeight="1" x14ac:dyDescent="0.35">
      <c r="B74" s="201" t="s">
        <v>10</v>
      </c>
      <c r="C74" s="538" t="s">
        <v>105</v>
      </c>
      <c r="D74" s="539"/>
      <c r="E74" s="540"/>
      <c r="F74" s="212">
        <v>6.9999999999999999E-4</v>
      </c>
      <c r="G74" s="205">
        <f>G24*F74</f>
        <v>0.42504000000000003</v>
      </c>
      <c r="H74" s="111"/>
      <c r="I74" s="210" t="s">
        <v>109</v>
      </c>
      <c r="J74" s="211"/>
      <c r="K74" s="211"/>
      <c r="L74" s="90"/>
      <c r="M74" s="91"/>
      <c r="N74" s="91"/>
      <c r="O74" s="91"/>
      <c r="P74" s="91"/>
      <c r="Q74" s="91"/>
      <c r="R74" s="91"/>
      <c r="S74" s="91"/>
      <c r="T74" s="91"/>
      <c r="U74" s="76"/>
      <c r="V74" s="76"/>
      <c r="W74" s="76"/>
    </row>
    <row r="75" spans="2:23" ht="24.95" customHeight="1" x14ac:dyDescent="0.35">
      <c r="B75" s="201" t="s">
        <v>12</v>
      </c>
      <c r="C75" s="512" t="s">
        <v>106</v>
      </c>
      <c r="D75" s="513"/>
      <c r="E75" s="514"/>
      <c r="F75" s="212">
        <v>2.8999999999999998E-3</v>
      </c>
      <c r="G75" s="205">
        <f>G24*F75</f>
        <v>1.76088</v>
      </c>
      <c r="H75" s="111"/>
      <c r="I75" s="210" t="s">
        <v>109</v>
      </c>
      <c r="J75" s="211"/>
      <c r="K75" s="211"/>
      <c r="L75" s="90"/>
      <c r="M75" s="91"/>
      <c r="N75" s="91"/>
      <c r="O75" s="91"/>
      <c r="P75" s="91"/>
      <c r="Q75" s="91"/>
      <c r="R75" s="91"/>
      <c r="S75" s="91"/>
      <c r="T75" s="91"/>
      <c r="U75" s="76"/>
      <c r="V75" s="76"/>
      <c r="W75" s="76"/>
    </row>
    <row r="76" spans="2:23" ht="24.95" customHeight="1" x14ac:dyDescent="0.35">
      <c r="B76" s="201" t="s">
        <v>18</v>
      </c>
      <c r="C76" s="512" t="s">
        <v>28</v>
      </c>
      <c r="D76" s="513"/>
      <c r="E76" s="514"/>
      <c r="F76" s="213"/>
      <c r="G76" s="187"/>
      <c r="H76" s="111"/>
      <c r="I76" s="116" t="s">
        <v>154</v>
      </c>
      <c r="J76" s="117"/>
      <c r="K76" s="117"/>
      <c r="L76" s="84"/>
      <c r="M76" s="78"/>
      <c r="N76" s="78"/>
      <c r="O76" s="78"/>
      <c r="P76" s="78"/>
      <c r="Q76" s="78"/>
      <c r="R76" s="78"/>
      <c r="S76" s="78"/>
      <c r="T76" s="78"/>
      <c r="U76" s="76"/>
      <c r="V76" s="76"/>
      <c r="W76" s="76"/>
    </row>
    <row r="77" spans="2:23" ht="24.95" customHeight="1" thickBot="1" x14ac:dyDescent="0.4">
      <c r="B77" s="169"/>
      <c r="C77" s="170"/>
      <c r="D77" s="170"/>
      <c r="E77" s="121" t="s">
        <v>108</v>
      </c>
      <c r="F77" s="214">
        <f>SUM(F70:F76)</f>
        <v>0.1038</v>
      </c>
      <c r="G77" s="173">
        <f>SUM(G70:G76)</f>
        <v>63.027360000000002</v>
      </c>
      <c r="H77" s="111"/>
      <c r="I77" s="434" t="s">
        <v>274</v>
      </c>
      <c r="J77" s="141"/>
      <c r="K77" s="141"/>
      <c r="L77" s="84"/>
      <c r="M77" s="78"/>
      <c r="N77" s="78"/>
      <c r="O77" s="78"/>
      <c r="P77" s="78"/>
      <c r="Q77" s="78"/>
      <c r="R77" s="78"/>
      <c r="S77" s="78"/>
      <c r="T77" s="78"/>
      <c r="U77" s="76"/>
      <c r="V77" s="76"/>
      <c r="W77" s="76"/>
    </row>
    <row r="78" spans="2:23" ht="24.95" customHeight="1" x14ac:dyDescent="0.35">
      <c r="B78" s="201" t="s">
        <v>20</v>
      </c>
      <c r="C78" s="541" t="s">
        <v>107</v>
      </c>
      <c r="D78" s="531"/>
      <c r="E78" s="531"/>
      <c r="F78" s="542"/>
      <c r="G78" s="205">
        <f>G77*F44</f>
        <v>25.084889280000006</v>
      </c>
      <c r="H78" s="111"/>
      <c r="I78" s="115"/>
      <c r="J78" s="115"/>
      <c r="K78" s="115"/>
      <c r="L78" s="77"/>
      <c r="M78" s="77"/>
      <c r="N78" s="77"/>
      <c r="O78" s="77"/>
      <c r="P78" s="77"/>
      <c r="Q78" s="77"/>
      <c r="R78" s="77"/>
      <c r="S78" s="77"/>
      <c r="T78" s="77"/>
      <c r="U78" s="76"/>
      <c r="V78" s="76"/>
      <c r="W78" s="76"/>
    </row>
    <row r="79" spans="2:23" ht="24.95" customHeight="1" x14ac:dyDescent="0.35">
      <c r="B79" s="142"/>
      <c r="C79" s="143"/>
      <c r="D79" s="143"/>
      <c r="E79" s="528" t="s">
        <v>29</v>
      </c>
      <c r="F79" s="529"/>
      <c r="G79" s="190">
        <f>G77+G78</f>
        <v>88.112249280000015</v>
      </c>
      <c r="H79" s="111"/>
      <c r="I79" s="115"/>
      <c r="J79" s="115"/>
      <c r="K79" s="115"/>
      <c r="L79" s="77"/>
      <c r="M79" s="77"/>
      <c r="N79" s="77"/>
      <c r="O79" s="77"/>
      <c r="P79" s="77"/>
      <c r="Q79" s="77"/>
      <c r="R79" s="77"/>
      <c r="S79" s="77"/>
      <c r="T79" s="77"/>
      <c r="U79" s="76"/>
      <c r="V79" s="76"/>
      <c r="W79" s="76"/>
    </row>
    <row r="80" spans="2:23" ht="27" customHeight="1" x14ac:dyDescent="0.35">
      <c r="B80" s="530"/>
      <c r="C80" s="531"/>
      <c r="D80" s="531"/>
      <c r="E80" s="531"/>
      <c r="F80" s="531"/>
      <c r="G80" s="532"/>
      <c r="H80" s="111"/>
      <c r="I80" s="115"/>
      <c r="J80" s="115"/>
      <c r="K80" s="115"/>
      <c r="L80" s="77"/>
      <c r="M80" s="77"/>
      <c r="N80" s="77"/>
      <c r="O80" s="77"/>
      <c r="P80" s="77"/>
      <c r="Q80" s="77"/>
      <c r="R80" s="77"/>
      <c r="S80" s="77"/>
      <c r="T80" s="77"/>
      <c r="U80" s="76"/>
      <c r="V80" s="76"/>
      <c r="W80" s="76"/>
    </row>
    <row r="81" spans="2:24" ht="24.95" customHeight="1" thickBot="1" x14ac:dyDescent="0.4">
      <c r="B81" s="533" t="s">
        <v>30</v>
      </c>
      <c r="C81" s="528"/>
      <c r="D81" s="528"/>
      <c r="E81" s="528"/>
      <c r="F81" s="528"/>
      <c r="G81" s="534"/>
      <c r="H81" s="111"/>
      <c r="I81" s="115"/>
      <c r="J81" s="115"/>
      <c r="K81" s="115"/>
      <c r="L81" s="77"/>
      <c r="M81" s="77"/>
      <c r="N81" s="77"/>
      <c r="O81" s="77"/>
      <c r="P81" s="77"/>
      <c r="Q81" s="77"/>
      <c r="R81" s="77"/>
      <c r="S81" s="77"/>
      <c r="T81" s="77"/>
      <c r="U81" s="76"/>
      <c r="V81" s="76"/>
      <c r="W81" s="76"/>
    </row>
    <row r="82" spans="2:24" ht="24.95" customHeight="1" x14ac:dyDescent="0.35">
      <c r="B82" s="192" t="s">
        <v>152</v>
      </c>
      <c r="C82" s="525" t="s">
        <v>153</v>
      </c>
      <c r="D82" s="525"/>
      <c r="E82" s="525"/>
      <c r="F82" s="525"/>
      <c r="G82" s="209" t="s">
        <v>67</v>
      </c>
      <c r="H82" s="111"/>
      <c r="I82" s="112" t="s">
        <v>58</v>
      </c>
      <c r="J82" s="216"/>
      <c r="K82" s="273"/>
      <c r="L82" s="94"/>
      <c r="M82" s="94"/>
      <c r="N82" s="94"/>
      <c r="O82" s="94"/>
      <c r="P82" s="94"/>
      <c r="Q82" s="94"/>
      <c r="R82" s="94"/>
      <c r="S82" s="94"/>
      <c r="T82" s="94"/>
      <c r="U82" s="76"/>
      <c r="V82" s="76"/>
      <c r="W82" s="76"/>
    </row>
    <row r="83" spans="2:24" ht="24.95" customHeight="1" x14ac:dyDescent="0.35">
      <c r="B83" s="162" t="s">
        <v>6</v>
      </c>
      <c r="C83" s="512" t="s">
        <v>31</v>
      </c>
      <c r="D83" s="513"/>
      <c r="E83" s="513"/>
      <c r="F83" s="514"/>
      <c r="G83" s="129">
        <f>'UNIFORMES E EPI''S'!G6+'UNIFORMES E EPI''S'!G7</f>
        <v>0</v>
      </c>
      <c r="H83" s="111"/>
      <c r="I83" s="625" t="s">
        <v>256</v>
      </c>
      <c r="J83" s="217"/>
      <c r="K83" s="262"/>
      <c r="L83" s="78"/>
      <c r="M83" s="78"/>
      <c r="N83" s="78"/>
      <c r="O83" s="78"/>
      <c r="P83" s="78"/>
      <c r="Q83" s="78"/>
      <c r="R83" s="78"/>
      <c r="S83" s="78"/>
      <c r="T83" s="78"/>
      <c r="U83" s="76"/>
      <c r="V83" s="76"/>
      <c r="W83" s="76"/>
    </row>
    <row r="84" spans="2:24" ht="24.95" customHeight="1" x14ac:dyDescent="0.35">
      <c r="B84" s="162" t="s">
        <v>7</v>
      </c>
      <c r="C84" s="512" t="s">
        <v>173</v>
      </c>
      <c r="D84" s="513"/>
      <c r="E84" s="513"/>
      <c r="F84" s="514"/>
      <c r="G84" s="129">
        <f>'UNIFORMES E EPI''S'!G8+'UNIFORMES E EPI''S'!G9+'UNIFORMES E EPI''S'!G10+'UNIFORMES E EPI''S'!G11</f>
        <v>0</v>
      </c>
      <c r="H84" s="111"/>
      <c r="I84" s="625"/>
      <c r="J84" s="217"/>
      <c r="K84" s="262"/>
      <c r="L84" s="78"/>
      <c r="M84" s="78"/>
      <c r="N84" s="78"/>
      <c r="O84" s="78"/>
      <c r="P84" s="78"/>
      <c r="Q84" s="78"/>
      <c r="R84" s="78"/>
      <c r="S84" s="78"/>
      <c r="T84" s="78"/>
      <c r="U84" s="76"/>
      <c r="V84" s="76"/>
      <c r="W84" s="76"/>
    </row>
    <row r="85" spans="2:24" ht="24.95" customHeight="1" x14ac:dyDescent="0.35">
      <c r="B85" s="162" t="s">
        <v>8</v>
      </c>
      <c r="C85" s="535" t="s">
        <v>32</v>
      </c>
      <c r="D85" s="536"/>
      <c r="E85" s="536"/>
      <c r="F85" s="537"/>
      <c r="G85" s="163"/>
      <c r="H85" s="111"/>
      <c r="I85" s="116"/>
      <c r="J85" s="217"/>
      <c r="K85" s="262"/>
      <c r="L85" s="78"/>
      <c r="M85" s="78"/>
      <c r="N85" s="78"/>
      <c r="O85" s="78"/>
      <c r="P85" s="78"/>
      <c r="Q85" s="78"/>
      <c r="R85" s="78"/>
      <c r="S85" s="78"/>
      <c r="T85" s="78"/>
      <c r="U85" s="76"/>
      <c r="V85" s="76"/>
      <c r="W85" s="76"/>
    </row>
    <row r="86" spans="2:24" ht="24.95" customHeight="1" thickBot="1" x14ac:dyDescent="0.4">
      <c r="B86" s="162" t="s">
        <v>9</v>
      </c>
      <c r="C86" s="512" t="s">
        <v>11</v>
      </c>
      <c r="D86" s="513"/>
      <c r="E86" s="513"/>
      <c r="F86" s="514"/>
      <c r="G86" s="187"/>
      <c r="H86" s="111"/>
      <c r="I86" s="140" t="s">
        <v>154</v>
      </c>
      <c r="J86" s="217"/>
      <c r="K86" s="262"/>
      <c r="L86" s="78"/>
      <c r="M86" s="78"/>
      <c r="N86" s="78"/>
      <c r="O86" s="78"/>
      <c r="P86" s="78"/>
      <c r="Q86" s="78"/>
      <c r="R86" s="78"/>
      <c r="S86" s="78"/>
      <c r="T86" s="78"/>
      <c r="U86" s="76"/>
      <c r="V86" s="76"/>
      <c r="W86" s="76"/>
    </row>
    <row r="87" spans="2:24" ht="24.95" customHeight="1" x14ac:dyDescent="0.35">
      <c r="B87" s="142"/>
      <c r="C87" s="143"/>
      <c r="D87" s="143"/>
      <c r="E87" s="528" t="s">
        <v>51</v>
      </c>
      <c r="F87" s="529"/>
      <c r="G87" s="190">
        <f>SUM(G83:G86)</f>
        <v>0</v>
      </c>
      <c r="H87" s="111"/>
      <c r="I87" s="115"/>
      <c r="J87" s="115"/>
      <c r="K87" s="115"/>
      <c r="L87" s="77"/>
      <c r="M87" s="77"/>
      <c r="N87" s="77"/>
      <c r="O87" s="77"/>
      <c r="P87" s="77"/>
      <c r="Q87" s="77"/>
      <c r="R87" s="77"/>
      <c r="S87" s="77"/>
      <c r="T87" s="77"/>
      <c r="U87" s="76"/>
      <c r="V87" s="76"/>
      <c r="W87" s="76"/>
    </row>
    <row r="88" spans="2:24" ht="23.25" x14ac:dyDescent="0.35">
      <c r="B88" s="218"/>
      <c r="C88" s="219"/>
      <c r="D88" s="219"/>
      <c r="E88" s="220"/>
      <c r="F88" s="220"/>
      <c r="G88" s="221"/>
      <c r="H88" s="111"/>
      <c r="I88" s="115"/>
      <c r="J88" s="115"/>
      <c r="K88" s="115"/>
      <c r="L88" s="77"/>
      <c r="M88" s="77"/>
      <c r="N88" s="77"/>
      <c r="O88" s="77"/>
      <c r="P88" s="77"/>
      <c r="Q88" s="77"/>
      <c r="R88" s="77"/>
      <c r="S88" s="77"/>
      <c r="T88" s="77"/>
      <c r="U88" s="76"/>
      <c r="V88" s="76"/>
      <c r="W88" s="76"/>
    </row>
    <row r="89" spans="2:24" ht="24.95" customHeight="1" thickBot="1" x14ac:dyDescent="0.4">
      <c r="B89" s="533" t="s">
        <v>33</v>
      </c>
      <c r="C89" s="528"/>
      <c r="D89" s="528"/>
      <c r="E89" s="528"/>
      <c r="F89" s="528"/>
      <c r="G89" s="534"/>
      <c r="H89" s="111"/>
      <c r="I89" s="115"/>
      <c r="J89" s="115"/>
      <c r="K89" s="115"/>
      <c r="L89" s="77"/>
      <c r="M89" s="77"/>
      <c r="N89" s="77"/>
      <c r="O89" s="77"/>
      <c r="P89" s="77"/>
      <c r="Q89" s="77"/>
      <c r="R89" s="77"/>
      <c r="S89" s="77"/>
      <c r="T89" s="77"/>
      <c r="U89" s="76"/>
      <c r="V89" s="76"/>
      <c r="W89" s="76"/>
    </row>
    <row r="90" spans="2:24" ht="60" customHeight="1" x14ac:dyDescent="0.35">
      <c r="B90" s="192" t="s">
        <v>118</v>
      </c>
      <c r="C90" s="222" t="s">
        <v>119</v>
      </c>
      <c r="D90" s="222" t="s">
        <v>139</v>
      </c>
      <c r="E90" s="222" t="s">
        <v>125</v>
      </c>
      <c r="F90" s="222" t="s">
        <v>127</v>
      </c>
      <c r="G90" s="209" t="s">
        <v>67</v>
      </c>
      <c r="H90" s="111"/>
      <c r="I90" s="112" t="s">
        <v>58</v>
      </c>
      <c r="J90" s="113"/>
      <c r="K90" s="113"/>
      <c r="L90" s="85"/>
      <c r="M90" s="94"/>
      <c r="N90" s="94"/>
      <c r="O90" s="94"/>
      <c r="P90" s="94"/>
      <c r="Q90" s="94"/>
      <c r="R90" s="94"/>
      <c r="S90" s="94"/>
      <c r="T90" s="94"/>
      <c r="U90" s="98"/>
      <c r="V90" s="98"/>
      <c r="W90" s="98"/>
      <c r="X90" s="83"/>
    </row>
    <row r="91" spans="2:24" ht="53.25" customHeight="1" x14ac:dyDescent="0.35">
      <c r="B91" s="162" t="s">
        <v>6</v>
      </c>
      <c r="C91" s="223" t="s">
        <v>34</v>
      </c>
      <c r="D91" s="224">
        <f>G24+G56+G66+G79+G87</f>
        <v>1335.6656280000002</v>
      </c>
      <c r="E91" s="225"/>
      <c r="F91" s="226">
        <v>0.05</v>
      </c>
      <c r="G91" s="129">
        <f>D91*F91</f>
        <v>66.783281400000007</v>
      </c>
      <c r="H91" s="111"/>
      <c r="I91" s="510" t="s">
        <v>120</v>
      </c>
      <c r="J91" s="511"/>
      <c r="K91" s="511"/>
      <c r="L91" s="99"/>
      <c r="M91" s="100"/>
      <c r="N91" s="101"/>
      <c r="O91" s="101"/>
      <c r="P91" s="101"/>
      <c r="Q91" s="101"/>
      <c r="R91" s="101"/>
      <c r="S91" s="101"/>
      <c r="T91" s="101"/>
      <c r="U91" s="101"/>
      <c r="V91" s="101"/>
      <c r="W91" s="102"/>
      <c r="X91" s="83"/>
    </row>
    <row r="92" spans="2:24" ht="57" customHeight="1" x14ac:dyDescent="0.3">
      <c r="B92" s="162" t="s">
        <v>7</v>
      </c>
      <c r="C92" s="223" t="s">
        <v>35</v>
      </c>
      <c r="D92" s="224">
        <f>G24+G56+G66+G79+G87+G91</f>
        <v>1402.4489094000003</v>
      </c>
      <c r="E92" s="225"/>
      <c r="F92" s="226">
        <v>0.1</v>
      </c>
      <c r="G92" s="129">
        <f>D92*F92</f>
        <v>140.24489094000003</v>
      </c>
      <c r="H92" s="111"/>
      <c r="I92" s="504" t="s">
        <v>121</v>
      </c>
      <c r="J92" s="505"/>
      <c r="K92" s="505"/>
      <c r="L92" s="103"/>
      <c r="M92" s="104"/>
      <c r="N92" s="104"/>
      <c r="O92" s="104"/>
      <c r="P92" s="101"/>
      <c r="Q92" s="101"/>
      <c r="R92" s="101"/>
      <c r="S92" s="101"/>
      <c r="T92" s="101"/>
      <c r="U92" s="101"/>
      <c r="V92" s="101"/>
      <c r="W92" s="101"/>
      <c r="X92" s="97"/>
    </row>
    <row r="93" spans="2:24" ht="24.95" customHeight="1" x14ac:dyDescent="0.35">
      <c r="B93" s="162" t="s">
        <v>8</v>
      </c>
      <c r="C93" s="227" t="s">
        <v>128</v>
      </c>
      <c r="D93" s="228">
        <f>D91+G91+G92</f>
        <v>1542.6938003400003</v>
      </c>
      <c r="E93" s="176"/>
      <c r="F93" s="179"/>
      <c r="G93" s="147">
        <f>D93/(1-E97)</f>
        <v>1738.2465355943666</v>
      </c>
      <c r="H93" s="111"/>
      <c r="I93" s="504" t="s">
        <v>140</v>
      </c>
      <c r="J93" s="505"/>
      <c r="K93" s="505"/>
      <c r="L93" s="103"/>
      <c r="M93" s="104"/>
      <c r="N93" s="104"/>
      <c r="O93" s="104"/>
      <c r="P93" s="104"/>
      <c r="Q93" s="104"/>
      <c r="R93" s="104"/>
      <c r="S93" s="104"/>
      <c r="T93" s="104"/>
      <c r="U93" s="102"/>
      <c r="V93" s="102"/>
      <c r="W93" s="102"/>
      <c r="X93" s="83"/>
    </row>
    <row r="94" spans="2:24" ht="24.95" customHeight="1" x14ac:dyDescent="0.35">
      <c r="B94" s="162" t="s">
        <v>9</v>
      </c>
      <c r="C94" s="125" t="s">
        <v>36</v>
      </c>
      <c r="D94" s="229"/>
      <c r="E94" s="230">
        <v>1.6500000000000001E-2</v>
      </c>
      <c r="F94" s="231"/>
      <c r="G94" s="147">
        <f>G93*E94</f>
        <v>28.681067837307051</v>
      </c>
      <c r="H94" s="111"/>
      <c r="I94" s="504" t="s">
        <v>156</v>
      </c>
      <c r="J94" s="505"/>
      <c r="K94" s="505"/>
      <c r="L94" s="103"/>
      <c r="M94" s="104"/>
      <c r="N94" s="104"/>
      <c r="O94" s="104"/>
      <c r="P94" s="104"/>
      <c r="Q94" s="104"/>
      <c r="R94" s="104"/>
      <c r="S94" s="104"/>
      <c r="T94" s="104"/>
      <c r="U94" s="102"/>
      <c r="V94" s="102"/>
      <c r="W94" s="102"/>
      <c r="X94" s="83"/>
    </row>
    <row r="95" spans="2:24" ht="24.95" customHeight="1" x14ac:dyDescent="0.35">
      <c r="B95" s="162" t="s">
        <v>9</v>
      </c>
      <c r="C95" s="125" t="s">
        <v>37</v>
      </c>
      <c r="D95" s="229"/>
      <c r="E95" s="230">
        <v>7.5999999999999998E-2</v>
      </c>
      <c r="F95" s="231"/>
      <c r="G95" s="147">
        <f>G93*E95</f>
        <v>132.10673670517187</v>
      </c>
      <c r="H95" s="111"/>
      <c r="I95" s="504" t="s">
        <v>156</v>
      </c>
      <c r="J95" s="505"/>
      <c r="K95" s="505"/>
      <c r="L95" s="103"/>
      <c r="M95" s="104"/>
      <c r="N95" s="104"/>
      <c r="O95" s="104"/>
      <c r="P95" s="104"/>
      <c r="Q95" s="104"/>
      <c r="R95" s="104"/>
      <c r="S95" s="104"/>
      <c r="T95" s="104"/>
      <c r="U95" s="102"/>
      <c r="V95" s="102"/>
      <c r="W95" s="102"/>
      <c r="X95" s="83"/>
    </row>
    <row r="96" spans="2:24" ht="24.95" customHeight="1" x14ac:dyDescent="0.35">
      <c r="B96" s="162" t="s">
        <v>12</v>
      </c>
      <c r="C96" s="125" t="s">
        <v>38</v>
      </c>
      <c r="D96" s="229"/>
      <c r="E96" s="232">
        <v>0.02</v>
      </c>
      <c r="F96" s="232"/>
      <c r="G96" s="147">
        <f>G93*E96</f>
        <v>34.764930711887331</v>
      </c>
      <c r="H96" s="111"/>
      <c r="I96" s="233" t="s">
        <v>137</v>
      </c>
      <c r="J96" s="234"/>
      <c r="K96" s="234"/>
      <c r="L96" s="103"/>
      <c r="M96" s="104"/>
      <c r="N96" s="104"/>
      <c r="O96" s="104"/>
      <c r="P96" s="104"/>
      <c r="Q96" s="104"/>
      <c r="R96" s="104"/>
      <c r="S96" s="104"/>
      <c r="T96" s="104"/>
      <c r="U96" s="102"/>
      <c r="V96" s="102"/>
      <c r="W96" s="102"/>
      <c r="X96" s="83"/>
    </row>
    <row r="97" spans="2:23" ht="24.95" customHeight="1" x14ac:dyDescent="0.35">
      <c r="B97" s="162"/>
      <c r="C97" s="125"/>
      <c r="D97" s="157" t="s">
        <v>126</v>
      </c>
      <c r="E97" s="235">
        <f>E94+E95+E96</f>
        <v>0.1125</v>
      </c>
      <c r="F97" s="232"/>
      <c r="G97" s="147"/>
      <c r="H97" s="111"/>
      <c r="I97" s="116"/>
      <c r="J97" s="117"/>
      <c r="K97" s="117"/>
      <c r="L97" s="84"/>
      <c r="M97" s="78"/>
      <c r="N97" s="78"/>
      <c r="O97" s="78"/>
      <c r="P97" s="78"/>
      <c r="Q97" s="78"/>
      <c r="R97" s="78"/>
      <c r="S97" s="78"/>
      <c r="T97" s="78"/>
      <c r="U97" s="98"/>
      <c r="V97" s="98"/>
      <c r="W97" s="98"/>
    </row>
    <row r="98" spans="2:23" ht="24.95" customHeight="1" thickBot="1" x14ac:dyDescent="0.4">
      <c r="B98" s="142"/>
      <c r="C98" s="143"/>
      <c r="D98" s="143"/>
      <c r="E98" s="236"/>
      <c r="F98" s="236" t="s">
        <v>53</v>
      </c>
      <c r="G98" s="144">
        <f>G91+G92+G94+G95+G96</f>
        <v>402.58090759436629</v>
      </c>
      <c r="H98" s="111"/>
      <c r="I98" s="434" t="s">
        <v>274</v>
      </c>
      <c r="J98" s="141"/>
      <c r="K98" s="141"/>
      <c r="L98" s="84"/>
      <c r="M98" s="78"/>
      <c r="N98" s="78"/>
      <c r="O98" s="78"/>
      <c r="P98" s="78"/>
      <c r="Q98" s="78"/>
      <c r="R98" s="78"/>
      <c r="S98" s="78"/>
      <c r="T98" s="78"/>
      <c r="U98" s="98"/>
      <c r="V98" s="98"/>
      <c r="W98" s="98"/>
    </row>
    <row r="99" spans="2:23" ht="18" customHeight="1" thickBot="1" x14ac:dyDescent="0.4">
      <c r="B99" s="518"/>
      <c r="C99" s="519"/>
      <c r="D99" s="519"/>
      <c r="E99" s="519"/>
      <c r="F99" s="519"/>
      <c r="G99" s="520"/>
      <c r="H99" s="111"/>
      <c r="I99" s="115"/>
      <c r="J99" s="115"/>
      <c r="K99" s="115"/>
      <c r="L99" s="77"/>
      <c r="M99" s="77"/>
      <c r="N99" s="77"/>
      <c r="O99" s="77"/>
      <c r="P99" s="77"/>
      <c r="Q99" s="77"/>
      <c r="R99" s="77"/>
      <c r="S99" s="77"/>
      <c r="T99" s="77"/>
      <c r="U99" s="76"/>
      <c r="V99" s="76"/>
      <c r="W99" s="76"/>
    </row>
    <row r="100" spans="2:23" ht="24.95" customHeight="1" x14ac:dyDescent="0.35">
      <c r="B100" s="521" t="s">
        <v>129</v>
      </c>
      <c r="C100" s="522"/>
      <c r="D100" s="522"/>
      <c r="E100" s="522"/>
      <c r="F100" s="522"/>
      <c r="G100" s="523"/>
      <c r="H100" s="111"/>
      <c r="I100" s="115"/>
      <c r="J100" s="115"/>
      <c r="K100" s="115"/>
      <c r="L100" s="77"/>
      <c r="M100" s="77"/>
      <c r="N100" s="77"/>
      <c r="O100" s="77"/>
      <c r="P100" s="77"/>
      <c r="Q100" s="77"/>
      <c r="R100" s="77"/>
      <c r="S100" s="77"/>
      <c r="T100" s="77"/>
      <c r="U100" s="76"/>
      <c r="V100" s="76"/>
      <c r="W100" s="76"/>
    </row>
    <row r="101" spans="2:23" ht="24.95" customHeight="1" x14ac:dyDescent="0.35">
      <c r="B101" s="524" t="s">
        <v>130</v>
      </c>
      <c r="C101" s="525"/>
      <c r="D101" s="525"/>
      <c r="E101" s="525"/>
      <c r="F101" s="525"/>
      <c r="G101" s="238" t="s">
        <v>67</v>
      </c>
      <c r="H101" s="111"/>
      <c r="I101" s="115"/>
      <c r="J101" s="115"/>
      <c r="K101" s="115"/>
      <c r="L101" s="77"/>
      <c r="M101" s="77"/>
      <c r="N101" s="77"/>
      <c r="O101" s="77"/>
      <c r="P101" s="77"/>
      <c r="Q101" s="77"/>
      <c r="R101" s="77"/>
      <c r="S101" s="77"/>
      <c r="T101" s="77"/>
      <c r="U101" s="76"/>
      <c r="V101" s="76"/>
      <c r="W101" s="76"/>
    </row>
    <row r="102" spans="2:23" ht="24.95" customHeight="1" x14ac:dyDescent="0.35">
      <c r="B102" s="124" t="s">
        <v>6</v>
      </c>
      <c r="C102" s="512" t="s">
        <v>131</v>
      </c>
      <c r="D102" s="513"/>
      <c r="E102" s="513"/>
      <c r="F102" s="514"/>
      <c r="G102" s="147">
        <f>G24</f>
        <v>607.20000000000005</v>
      </c>
      <c r="H102" s="111"/>
      <c r="I102" s="115"/>
      <c r="J102" s="115"/>
      <c r="K102" s="115"/>
      <c r="L102" s="77"/>
      <c r="M102" s="77"/>
      <c r="N102" s="77"/>
      <c r="O102" s="77"/>
      <c r="P102" s="77"/>
      <c r="Q102" s="77"/>
      <c r="R102" s="77"/>
      <c r="S102" s="77"/>
      <c r="T102" s="77"/>
      <c r="U102" s="76"/>
      <c r="V102" s="76"/>
      <c r="W102" s="76"/>
    </row>
    <row r="103" spans="2:23" ht="24.95" customHeight="1" x14ac:dyDescent="0.35">
      <c r="B103" s="124" t="s">
        <v>7</v>
      </c>
      <c r="C103" s="512" t="s">
        <v>132</v>
      </c>
      <c r="D103" s="513"/>
      <c r="E103" s="513"/>
      <c r="F103" s="514"/>
      <c r="G103" s="147">
        <f>G56</f>
        <v>599.88884208000013</v>
      </c>
      <c r="H103" s="111"/>
      <c r="I103" s="115"/>
      <c r="J103" s="115"/>
      <c r="K103" s="115"/>
      <c r="L103" s="77"/>
      <c r="M103" s="77"/>
      <c r="N103" s="77"/>
      <c r="O103" s="77"/>
      <c r="P103" s="77"/>
      <c r="Q103" s="77"/>
      <c r="R103" s="77"/>
      <c r="S103" s="77"/>
      <c r="T103" s="77"/>
      <c r="U103" s="76"/>
      <c r="V103" s="76"/>
      <c r="W103" s="76"/>
    </row>
    <row r="104" spans="2:23" ht="24.95" customHeight="1" x14ac:dyDescent="0.35">
      <c r="B104" s="124" t="s">
        <v>8</v>
      </c>
      <c r="C104" s="512" t="s">
        <v>133</v>
      </c>
      <c r="D104" s="513"/>
      <c r="E104" s="513"/>
      <c r="F104" s="514"/>
      <c r="G104" s="129">
        <f>G66</f>
        <v>40.464536639999999</v>
      </c>
      <c r="H104" s="111"/>
      <c r="I104" s="115"/>
      <c r="J104" s="115"/>
      <c r="K104" s="115"/>
      <c r="L104" s="77"/>
      <c r="M104" s="77"/>
      <c r="N104" s="77"/>
      <c r="O104" s="77"/>
      <c r="P104" s="77"/>
      <c r="Q104" s="77"/>
      <c r="R104" s="77"/>
      <c r="S104" s="77"/>
      <c r="T104" s="77"/>
      <c r="U104" s="76"/>
      <c r="V104" s="76"/>
      <c r="W104" s="76"/>
    </row>
    <row r="105" spans="2:23" ht="24.95" customHeight="1" x14ac:dyDescent="0.35">
      <c r="B105" s="124" t="s">
        <v>9</v>
      </c>
      <c r="C105" s="512" t="s">
        <v>134</v>
      </c>
      <c r="D105" s="513"/>
      <c r="E105" s="513"/>
      <c r="F105" s="514"/>
      <c r="G105" s="129">
        <f>G79</f>
        <v>88.112249280000015</v>
      </c>
      <c r="H105" s="111"/>
      <c r="I105" s="115"/>
      <c r="J105" s="115"/>
      <c r="K105" s="115"/>
      <c r="L105" s="77"/>
      <c r="M105" s="77"/>
      <c r="N105" s="77"/>
      <c r="O105" s="77"/>
      <c r="P105" s="77"/>
      <c r="Q105" s="77"/>
      <c r="R105" s="77"/>
      <c r="S105" s="77"/>
      <c r="T105" s="77"/>
      <c r="U105" s="76"/>
      <c r="V105" s="76"/>
      <c r="W105" s="76"/>
    </row>
    <row r="106" spans="2:23" ht="24.95" customHeight="1" x14ac:dyDescent="0.35">
      <c r="B106" s="124" t="s">
        <v>10</v>
      </c>
      <c r="C106" s="512" t="s">
        <v>135</v>
      </c>
      <c r="D106" s="513"/>
      <c r="E106" s="513"/>
      <c r="F106" s="514"/>
      <c r="G106" s="129">
        <f>G87</f>
        <v>0</v>
      </c>
      <c r="H106" s="111"/>
      <c r="I106" s="115"/>
      <c r="J106" s="115"/>
      <c r="K106" s="115"/>
      <c r="L106" s="77"/>
      <c r="M106" s="77"/>
      <c r="N106" s="77"/>
      <c r="O106" s="77"/>
      <c r="P106" s="77"/>
      <c r="Q106" s="77"/>
      <c r="R106" s="77"/>
      <c r="S106" s="77"/>
      <c r="T106" s="77"/>
      <c r="U106" s="76"/>
      <c r="V106" s="76"/>
      <c r="W106" s="76"/>
    </row>
    <row r="107" spans="2:23" ht="24.95" customHeight="1" thickBot="1" x14ac:dyDescent="0.4">
      <c r="B107" s="239" t="s">
        <v>12</v>
      </c>
      <c r="C107" s="515" t="s">
        <v>136</v>
      </c>
      <c r="D107" s="516"/>
      <c r="E107" s="516"/>
      <c r="F107" s="517"/>
      <c r="G107" s="240">
        <f>G98</f>
        <v>402.58090759436629</v>
      </c>
      <c r="H107" s="111"/>
      <c r="I107" s="115"/>
      <c r="J107" s="115"/>
      <c r="K107" s="115"/>
      <c r="L107" s="77"/>
      <c r="M107" s="77"/>
      <c r="N107" s="77"/>
      <c r="O107" s="77"/>
      <c r="P107" s="77"/>
      <c r="Q107" s="77"/>
      <c r="R107" s="77"/>
      <c r="S107" s="77"/>
      <c r="T107" s="77"/>
      <c r="U107" s="76"/>
      <c r="V107" s="76"/>
      <c r="W107" s="76"/>
    </row>
    <row r="108" spans="2:23" ht="30" customHeight="1" thickBot="1" x14ac:dyDescent="0.4">
      <c r="B108" s="241"/>
      <c r="C108" s="242"/>
      <c r="D108" s="626" t="s">
        <v>138</v>
      </c>
      <c r="E108" s="626"/>
      <c r="F108" s="627"/>
      <c r="G108" s="243">
        <f>SUM(G102:G107)</f>
        <v>1738.2465355943664</v>
      </c>
      <c r="H108" s="111"/>
      <c r="I108" s="115"/>
      <c r="J108" s="115"/>
      <c r="K108" s="115"/>
      <c r="L108" s="77"/>
      <c r="M108" s="77"/>
      <c r="N108" s="77"/>
      <c r="O108" s="77"/>
      <c r="P108" s="77"/>
      <c r="Q108" s="77"/>
      <c r="R108" s="77"/>
      <c r="S108" s="77"/>
      <c r="T108" s="77"/>
      <c r="U108" s="76"/>
      <c r="V108" s="76"/>
      <c r="W108" s="76"/>
    </row>
    <row r="109" spans="2:23" ht="18" customHeight="1" x14ac:dyDescent="0.35">
      <c r="B109" s="79"/>
      <c r="C109" s="79"/>
      <c r="D109" s="79"/>
      <c r="E109" s="79"/>
      <c r="F109" s="80"/>
      <c r="G109" s="81"/>
      <c r="H109" s="76"/>
      <c r="I109" s="76"/>
      <c r="J109" s="82"/>
      <c r="K109" s="82"/>
      <c r="L109" s="82"/>
      <c r="M109" s="82"/>
      <c r="N109" s="82"/>
      <c r="O109" s="82"/>
      <c r="P109" s="82"/>
      <c r="Q109" s="76"/>
      <c r="R109" s="76"/>
      <c r="S109" s="76"/>
      <c r="T109" s="76"/>
      <c r="U109" s="76"/>
      <c r="V109" s="76"/>
      <c r="W109" s="76"/>
    </row>
    <row r="110" spans="2:23" ht="20.25" x14ac:dyDescent="0.3">
      <c r="C110" s="19"/>
    </row>
    <row r="111" spans="2:23" x14ac:dyDescent="0.25">
      <c r="C111" s="4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</sheetData>
  <sheetProtection deleteColumns="0"/>
  <mergeCells count="114">
    <mergeCell ref="B1:G1"/>
    <mergeCell ref="B2:D2"/>
    <mergeCell ref="E2:G2"/>
    <mergeCell ref="B3:D3"/>
    <mergeCell ref="E3:G3"/>
    <mergeCell ref="E14:G14"/>
    <mergeCell ref="I1:K1"/>
    <mergeCell ref="B7:D7"/>
    <mergeCell ref="E7:G7"/>
    <mergeCell ref="B8:D8"/>
    <mergeCell ref="E8:G8"/>
    <mergeCell ref="B4:D4"/>
    <mergeCell ref="E4:G4"/>
    <mergeCell ref="B5:D5"/>
    <mergeCell ref="E5:G5"/>
    <mergeCell ref="B6:D6"/>
    <mergeCell ref="E6:G6"/>
    <mergeCell ref="B15:D15"/>
    <mergeCell ref="E15:G15"/>
    <mergeCell ref="B10:D10"/>
    <mergeCell ref="E10:G10"/>
    <mergeCell ref="B11:D11"/>
    <mergeCell ref="E11:G11"/>
    <mergeCell ref="B12:G12"/>
    <mergeCell ref="B9:D9"/>
    <mergeCell ref="E9:G9"/>
    <mergeCell ref="B13:D14"/>
    <mergeCell ref="E13:G13"/>
    <mergeCell ref="C28:E28"/>
    <mergeCell ref="C29:D29"/>
    <mergeCell ref="C30:D30"/>
    <mergeCell ref="C32:F32"/>
    <mergeCell ref="E24:F24"/>
    <mergeCell ref="B25:G25"/>
    <mergeCell ref="B26:G26"/>
    <mergeCell ref="B27:G27"/>
    <mergeCell ref="B16:G16"/>
    <mergeCell ref="B17:G17"/>
    <mergeCell ref="C41:E41"/>
    <mergeCell ref="C42:E42"/>
    <mergeCell ref="C43:E43"/>
    <mergeCell ref="C38:E38"/>
    <mergeCell ref="C39:E39"/>
    <mergeCell ref="C40:E40"/>
    <mergeCell ref="B34:G34"/>
    <mergeCell ref="C35:E35"/>
    <mergeCell ref="C36:E36"/>
    <mergeCell ref="C37:E37"/>
    <mergeCell ref="B49:B50"/>
    <mergeCell ref="C49:D50"/>
    <mergeCell ref="G49:G50"/>
    <mergeCell ref="C51:F51"/>
    <mergeCell ref="I51:K51"/>
    <mergeCell ref="I52:K52"/>
    <mergeCell ref="I53:K53"/>
    <mergeCell ref="B45:G45"/>
    <mergeCell ref="C46:F46"/>
    <mergeCell ref="B47:B48"/>
    <mergeCell ref="C47:C48"/>
    <mergeCell ref="G47:G48"/>
    <mergeCell ref="C61:E61"/>
    <mergeCell ref="C63:E63"/>
    <mergeCell ref="B58:G58"/>
    <mergeCell ref="C59:E59"/>
    <mergeCell ref="C60:E60"/>
    <mergeCell ref="C52:F52"/>
    <mergeCell ref="C53:F53"/>
    <mergeCell ref="C54:F54"/>
    <mergeCell ref="E56:F56"/>
    <mergeCell ref="B57:G57"/>
    <mergeCell ref="C72:E72"/>
    <mergeCell ref="C73:E73"/>
    <mergeCell ref="C74:E74"/>
    <mergeCell ref="B68:G68"/>
    <mergeCell ref="C69:E69"/>
    <mergeCell ref="C70:E70"/>
    <mergeCell ref="C71:E71"/>
    <mergeCell ref="C64:E64"/>
    <mergeCell ref="C65:E65"/>
    <mergeCell ref="B67:G67"/>
    <mergeCell ref="B81:G81"/>
    <mergeCell ref="C82:F82"/>
    <mergeCell ref="C83:F83"/>
    <mergeCell ref="C84:F84"/>
    <mergeCell ref="C85:F85"/>
    <mergeCell ref="C75:E75"/>
    <mergeCell ref="C76:E76"/>
    <mergeCell ref="C78:F78"/>
    <mergeCell ref="E79:F79"/>
    <mergeCell ref="B80:G80"/>
    <mergeCell ref="I83:I84"/>
    <mergeCell ref="D108:F108"/>
    <mergeCell ref="I91:K91"/>
    <mergeCell ref="I29:K29"/>
    <mergeCell ref="I38:K38"/>
    <mergeCell ref="I47:K48"/>
    <mergeCell ref="I49:K50"/>
    <mergeCell ref="I63:K63"/>
    <mergeCell ref="I92:K92"/>
    <mergeCell ref="I93:K93"/>
    <mergeCell ref="I94:K94"/>
    <mergeCell ref="I95:K95"/>
    <mergeCell ref="C107:F107"/>
    <mergeCell ref="B101:F101"/>
    <mergeCell ref="C102:F102"/>
    <mergeCell ref="C103:F103"/>
    <mergeCell ref="C104:F104"/>
    <mergeCell ref="C105:F105"/>
    <mergeCell ref="C106:F106"/>
    <mergeCell ref="B99:G99"/>
    <mergeCell ref="B100:G100"/>
    <mergeCell ref="C86:F86"/>
    <mergeCell ref="E87:F87"/>
    <mergeCell ref="B89:G89"/>
  </mergeCells>
  <hyperlinks>
    <hyperlink ref="J2" location="RESUMO!A1" display="&lt;- RESUMO"/>
    <hyperlink ref="I83:I84" location="'UNIFORMES E EPI''S'!A1" display="Valor obtido na aba &quot;Uniformes e Epi's&quot;"/>
    <hyperlink ref="I66" r:id="rId1"/>
    <hyperlink ref="I77" r:id="rId2"/>
    <hyperlink ref="I98" r:id="rId3"/>
  </hyperlinks>
  <pageMargins left="0.511811024" right="0.511811024" top="0.78740157499999996" bottom="0.78740157499999996" header="0.31496062000000002" footer="0.31496062000000002"/>
  <pageSetup paperSize="9" scale="21" fitToHeight="0" orientation="portrait" r:id="rId4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112"/>
  <sheetViews>
    <sheetView zoomScale="60" zoomScaleNormal="60" workbookViewId="0">
      <selection activeCell="J2" sqref="J2"/>
    </sheetView>
  </sheetViews>
  <sheetFormatPr defaultRowHeight="15" x14ac:dyDescent="0.25"/>
  <cols>
    <col min="1" max="1" width="3.28515625" style="8" customWidth="1"/>
    <col min="2" max="2" width="9.7109375" style="8" customWidth="1"/>
    <col min="3" max="3" width="57.85546875" style="8" customWidth="1"/>
    <col min="4" max="4" width="34.7109375" style="8" customWidth="1"/>
    <col min="5" max="7" width="35.7109375" style="8" customWidth="1"/>
    <col min="8" max="8" width="2.28515625" style="8" customWidth="1"/>
    <col min="9" max="9" width="60.7109375" style="8" customWidth="1"/>
    <col min="10" max="11" width="55.7109375" style="8" customWidth="1"/>
    <col min="12" max="12" width="4.140625" style="8" customWidth="1"/>
    <col min="13" max="13" width="12.5703125" style="8" customWidth="1"/>
    <col min="14" max="14" width="13.85546875" style="8" customWidth="1"/>
    <col min="15" max="15" width="14" style="8" customWidth="1"/>
    <col min="16" max="16" width="14.28515625" style="8" customWidth="1"/>
    <col min="17" max="17" width="15.140625" style="8" customWidth="1"/>
    <col min="18" max="18" width="16" style="8" customWidth="1"/>
    <col min="19" max="19" width="14.7109375" style="8" customWidth="1"/>
    <col min="20" max="20" width="13" style="8" customWidth="1"/>
    <col min="21" max="16384" width="9.140625" style="8"/>
  </cols>
  <sheetData>
    <row r="1" spans="2:23" ht="50.1" customHeight="1" thickBot="1" x14ac:dyDescent="0.4">
      <c r="B1" s="610" t="s">
        <v>39</v>
      </c>
      <c r="C1" s="611"/>
      <c r="D1" s="611"/>
      <c r="E1" s="611"/>
      <c r="F1" s="611"/>
      <c r="G1" s="612"/>
      <c r="H1" s="110"/>
      <c r="I1" s="502" t="s">
        <v>54</v>
      </c>
      <c r="J1" s="503"/>
      <c r="K1" s="503"/>
      <c r="L1" s="282"/>
      <c r="M1" s="258"/>
      <c r="N1" s="258"/>
      <c r="O1" s="258"/>
      <c r="P1" s="258"/>
      <c r="Q1" s="258"/>
      <c r="R1" s="258"/>
      <c r="S1" s="258"/>
      <c r="T1" s="258"/>
      <c r="U1" s="259"/>
      <c r="V1" s="259"/>
      <c r="W1" s="259"/>
    </row>
    <row r="2" spans="2:23" ht="24.95" customHeight="1" x14ac:dyDescent="0.35">
      <c r="B2" s="613" t="s">
        <v>0</v>
      </c>
      <c r="C2" s="614"/>
      <c r="D2" s="614"/>
      <c r="E2" s="615"/>
      <c r="F2" s="616"/>
      <c r="G2" s="617"/>
      <c r="H2" s="111"/>
      <c r="I2" s="291" t="s">
        <v>58</v>
      </c>
      <c r="J2" s="425" t="s">
        <v>294</v>
      </c>
      <c r="K2" s="273"/>
      <c r="L2" s="273"/>
      <c r="M2" s="260"/>
      <c r="N2" s="260"/>
      <c r="O2" s="260"/>
      <c r="P2" s="260"/>
      <c r="Q2" s="260"/>
      <c r="R2" s="260"/>
      <c r="S2" s="260"/>
      <c r="T2" s="260"/>
      <c r="U2" s="259"/>
      <c r="V2" s="259"/>
      <c r="W2" s="259"/>
    </row>
    <row r="3" spans="2:23" ht="24.95" customHeight="1" x14ac:dyDescent="0.35">
      <c r="B3" s="596" t="s">
        <v>1</v>
      </c>
      <c r="C3" s="597"/>
      <c r="D3" s="597"/>
      <c r="E3" s="595"/>
      <c r="F3" s="547"/>
      <c r="G3" s="548"/>
      <c r="H3" s="115"/>
      <c r="I3" s="292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59"/>
      <c r="V3" s="259"/>
      <c r="W3" s="259"/>
    </row>
    <row r="4" spans="2:23" ht="24.95" customHeight="1" x14ac:dyDescent="0.35">
      <c r="B4" s="596" t="s">
        <v>2</v>
      </c>
      <c r="C4" s="597"/>
      <c r="D4" s="597"/>
      <c r="E4" s="595"/>
      <c r="F4" s="547"/>
      <c r="G4" s="548"/>
      <c r="H4" s="115"/>
      <c r="I4" s="292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59"/>
      <c r="W4" s="259"/>
    </row>
    <row r="5" spans="2:23" ht="24.95" customHeight="1" x14ac:dyDescent="0.35">
      <c r="B5" s="598" t="s">
        <v>55</v>
      </c>
      <c r="C5" s="599"/>
      <c r="D5" s="600"/>
      <c r="E5" s="601"/>
      <c r="F5" s="602"/>
      <c r="G5" s="603"/>
      <c r="H5" s="115"/>
      <c r="I5" s="292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59"/>
      <c r="W5" s="259"/>
    </row>
    <row r="6" spans="2:23" ht="24.95" customHeight="1" x14ac:dyDescent="0.35">
      <c r="B6" s="596" t="s">
        <v>3</v>
      </c>
      <c r="C6" s="597"/>
      <c r="D6" s="597"/>
      <c r="E6" s="595" t="s">
        <v>56</v>
      </c>
      <c r="F6" s="547"/>
      <c r="G6" s="548"/>
      <c r="H6" s="115"/>
      <c r="I6" s="292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59"/>
      <c r="V6" s="259"/>
      <c r="W6" s="259"/>
    </row>
    <row r="7" spans="2:23" ht="24.95" customHeight="1" x14ac:dyDescent="0.35">
      <c r="B7" s="618" t="s">
        <v>40</v>
      </c>
      <c r="C7" s="619"/>
      <c r="D7" s="619"/>
      <c r="E7" s="601"/>
      <c r="F7" s="602"/>
      <c r="G7" s="603"/>
      <c r="H7" s="115"/>
      <c r="I7" s="292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59"/>
      <c r="V7" s="259"/>
      <c r="W7" s="259"/>
    </row>
    <row r="8" spans="2:23" ht="24.95" customHeight="1" x14ac:dyDescent="0.35">
      <c r="B8" s="607" t="s">
        <v>57</v>
      </c>
      <c r="C8" s="608"/>
      <c r="D8" s="609"/>
      <c r="E8" s="601"/>
      <c r="F8" s="602"/>
      <c r="G8" s="603"/>
      <c r="H8" s="115"/>
      <c r="I8" s="292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59"/>
      <c r="V8" s="259"/>
      <c r="W8" s="259"/>
    </row>
    <row r="9" spans="2:23" ht="24.95" customHeight="1" x14ac:dyDescent="0.35">
      <c r="B9" s="607" t="s">
        <v>45</v>
      </c>
      <c r="C9" s="608"/>
      <c r="D9" s="609"/>
      <c r="E9" s="595" t="s">
        <v>188</v>
      </c>
      <c r="F9" s="547"/>
      <c r="G9" s="548"/>
      <c r="H9" s="111"/>
      <c r="I9" s="292" t="s">
        <v>59</v>
      </c>
      <c r="J9" s="262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59"/>
      <c r="V9" s="259"/>
      <c r="W9" s="259"/>
    </row>
    <row r="10" spans="2:23" ht="24.95" customHeight="1" x14ac:dyDescent="0.35">
      <c r="B10" s="596" t="s">
        <v>4</v>
      </c>
      <c r="C10" s="597"/>
      <c r="D10" s="597"/>
      <c r="E10" s="595">
        <v>12</v>
      </c>
      <c r="F10" s="547"/>
      <c r="G10" s="548"/>
      <c r="H10" s="115"/>
      <c r="I10" s="292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59"/>
      <c r="V10" s="259"/>
      <c r="W10" s="259"/>
    </row>
    <row r="11" spans="2:23" ht="24.95" customHeight="1" x14ac:dyDescent="0.35">
      <c r="B11" s="598" t="s">
        <v>122</v>
      </c>
      <c r="C11" s="599"/>
      <c r="D11" s="600"/>
      <c r="E11" s="601" t="s">
        <v>123</v>
      </c>
      <c r="F11" s="602"/>
      <c r="G11" s="603"/>
      <c r="H11" s="115"/>
      <c r="I11" s="292" t="s">
        <v>124</v>
      </c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59"/>
      <c r="V11" s="259"/>
      <c r="W11" s="259"/>
    </row>
    <row r="12" spans="2:23" ht="18" customHeight="1" x14ac:dyDescent="0.35">
      <c r="B12" s="604"/>
      <c r="C12" s="605"/>
      <c r="D12" s="605"/>
      <c r="E12" s="605"/>
      <c r="F12" s="595"/>
      <c r="G12" s="606"/>
      <c r="H12" s="115"/>
      <c r="I12" s="292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59"/>
      <c r="V12" s="259"/>
      <c r="W12" s="259"/>
    </row>
    <row r="13" spans="2:23" ht="25.5" customHeight="1" x14ac:dyDescent="0.35">
      <c r="B13" s="581" t="s">
        <v>41</v>
      </c>
      <c r="C13" s="582"/>
      <c r="D13" s="583"/>
      <c r="E13" s="587" t="s">
        <v>289</v>
      </c>
      <c r="F13" s="588"/>
      <c r="G13" s="589"/>
      <c r="H13" s="115"/>
      <c r="I13" s="292"/>
      <c r="J13" s="262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59"/>
      <c r="V13" s="259"/>
      <c r="W13" s="259"/>
    </row>
    <row r="14" spans="2:23" ht="31.5" customHeight="1" x14ac:dyDescent="0.35">
      <c r="B14" s="584"/>
      <c r="C14" s="585"/>
      <c r="D14" s="586"/>
      <c r="E14" s="590" t="s">
        <v>181</v>
      </c>
      <c r="F14" s="591"/>
      <c r="G14" s="592"/>
      <c r="H14" s="115"/>
      <c r="I14" s="292"/>
      <c r="J14" s="262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59"/>
      <c r="V14" s="259"/>
      <c r="W14" s="259"/>
    </row>
    <row r="15" spans="2:23" ht="24.95" customHeight="1" thickBot="1" x14ac:dyDescent="0.4">
      <c r="B15" s="593" t="s">
        <v>42</v>
      </c>
      <c r="C15" s="594"/>
      <c r="D15" s="594"/>
      <c r="E15" s="595">
        <v>1</v>
      </c>
      <c r="F15" s="547"/>
      <c r="G15" s="548"/>
      <c r="H15" s="115"/>
      <c r="I15" s="293"/>
      <c r="J15" s="262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59"/>
      <c r="V15" s="259"/>
      <c r="W15" s="259"/>
    </row>
    <row r="16" spans="2:23" ht="24.95" customHeight="1" x14ac:dyDescent="0.35">
      <c r="B16" s="578" t="s">
        <v>5</v>
      </c>
      <c r="C16" s="579"/>
      <c r="D16" s="579"/>
      <c r="E16" s="579"/>
      <c r="F16" s="579"/>
      <c r="G16" s="580"/>
      <c r="H16" s="115"/>
      <c r="I16" s="115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259"/>
      <c r="V16" s="259"/>
      <c r="W16" s="259"/>
    </row>
    <row r="17" spans="2:23" ht="24.95" customHeight="1" thickBot="1" x14ac:dyDescent="0.4">
      <c r="B17" s="533" t="s">
        <v>49</v>
      </c>
      <c r="C17" s="528"/>
      <c r="D17" s="528"/>
      <c r="E17" s="528"/>
      <c r="F17" s="528"/>
      <c r="G17" s="534"/>
      <c r="H17" s="115"/>
      <c r="I17" s="115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259"/>
      <c r="V17" s="259"/>
      <c r="W17" s="259"/>
    </row>
    <row r="18" spans="2:23" ht="24.95" customHeight="1" x14ac:dyDescent="0.35">
      <c r="B18" s="120" t="s">
        <v>62</v>
      </c>
      <c r="C18" s="121" t="s">
        <v>63</v>
      </c>
      <c r="D18" s="122" t="s">
        <v>64</v>
      </c>
      <c r="E18" s="122" t="s">
        <v>65</v>
      </c>
      <c r="F18" s="122" t="s">
        <v>66</v>
      </c>
      <c r="G18" s="123" t="s">
        <v>67</v>
      </c>
      <c r="H18" s="115"/>
      <c r="I18" s="112" t="s">
        <v>58</v>
      </c>
      <c r="J18" s="113"/>
      <c r="K18" s="113"/>
      <c r="L18" s="216"/>
      <c r="M18" s="260"/>
      <c r="N18" s="260"/>
      <c r="O18" s="260"/>
      <c r="P18" s="260"/>
      <c r="Q18" s="260"/>
      <c r="R18" s="260"/>
      <c r="S18" s="260"/>
      <c r="T18" s="260"/>
      <c r="U18" s="259"/>
      <c r="V18" s="259"/>
      <c r="W18" s="259"/>
    </row>
    <row r="19" spans="2:23" ht="24.95" customHeight="1" x14ac:dyDescent="0.35">
      <c r="B19" s="124" t="s">
        <v>6</v>
      </c>
      <c r="C19" s="125" t="s">
        <v>43</v>
      </c>
      <c r="D19" s="126" t="s">
        <v>68</v>
      </c>
      <c r="E19" s="127">
        <v>1</v>
      </c>
      <c r="F19" s="128">
        <v>0</v>
      </c>
      <c r="G19" s="129">
        <f>F19</f>
        <v>0</v>
      </c>
      <c r="H19" s="111"/>
      <c r="I19" s="130" t="s">
        <v>312</v>
      </c>
      <c r="J19" s="131"/>
      <c r="K19" s="245"/>
      <c r="L19" s="261"/>
      <c r="M19" s="260"/>
      <c r="N19" s="260"/>
      <c r="O19" s="260"/>
      <c r="P19" s="260"/>
      <c r="Q19" s="260"/>
      <c r="R19" s="260"/>
      <c r="S19" s="260"/>
      <c r="T19" s="260"/>
      <c r="U19" s="259"/>
      <c r="V19" s="259"/>
      <c r="W19" s="259"/>
    </row>
    <row r="20" spans="2:23" ht="24.95" customHeight="1" x14ac:dyDescent="0.35">
      <c r="B20" s="124" t="s">
        <v>7</v>
      </c>
      <c r="C20" s="125" t="s">
        <v>44</v>
      </c>
      <c r="D20" s="126" t="s">
        <v>68</v>
      </c>
      <c r="E20" s="127">
        <v>220</v>
      </c>
      <c r="F20" s="132">
        <f>(G19+G21)/E20</f>
        <v>1.3800000000000001</v>
      </c>
      <c r="G20" s="129">
        <f>F20</f>
        <v>1.3800000000000001</v>
      </c>
      <c r="H20" s="111"/>
      <c r="I20" s="116" t="s">
        <v>159</v>
      </c>
      <c r="J20" s="117"/>
      <c r="K20" s="117"/>
      <c r="L20" s="217"/>
      <c r="M20" s="262"/>
      <c r="N20" s="262"/>
      <c r="O20" s="262"/>
      <c r="P20" s="262"/>
      <c r="Q20" s="260"/>
      <c r="R20" s="260"/>
      <c r="S20" s="260"/>
      <c r="T20" s="260"/>
      <c r="U20" s="259"/>
      <c r="V20" s="259"/>
      <c r="W20" s="259"/>
    </row>
    <row r="21" spans="2:23" ht="24.95" customHeight="1" x14ac:dyDescent="0.35">
      <c r="B21" s="124" t="s">
        <v>8</v>
      </c>
      <c r="C21" s="125" t="s">
        <v>180</v>
      </c>
      <c r="D21" s="133">
        <v>0.2</v>
      </c>
      <c r="E21" s="134">
        <v>1</v>
      </c>
      <c r="F21" s="132">
        <f>D21*1518</f>
        <v>303.60000000000002</v>
      </c>
      <c r="G21" s="129">
        <f>F21</f>
        <v>303.60000000000002</v>
      </c>
      <c r="H21" s="111"/>
      <c r="I21" s="622" t="s">
        <v>279</v>
      </c>
      <c r="J21" s="623"/>
      <c r="K21" s="624"/>
      <c r="L21" s="283"/>
      <c r="M21" s="284"/>
      <c r="N21" s="284"/>
      <c r="O21" s="284"/>
      <c r="P21" s="284"/>
      <c r="Q21" s="284"/>
      <c r="R21" s="284"/>
      <c r="S21" s="284"/>
      <c r="T21" s="284"/>
      <c r="U21" s="259"/>
      <c r="V21" s="259"/>
      <c r="W21" s="259"/>
    </row>
    <row r="22" spans="2:23" ht="24.95" customHeight="1" x14ac:dyDescent="0.35">
      <c r="B22" s="124" t="s">
        <v>9</v>
      </c>
      <c r="C22" s="125" t="s">
        <v>69</v>
      </c>
      <c r="D22" s="133">
        <v>0</v>
      </c>
      <c r="E22" s="134">
        <v>0</v>
      </c>
      <c r="F22" s="132">
        <f>F20*D22</f>
        <v>0</v>
      </c>
      <c r="G22" s="129">
        <f>F22*E22</f>
        <v>0</v>
      </c>
      <c r="H22" s="111"/>
      <c r="I22" s="135"/>
      <c r="J22" s="136"/>
      <c r="K22" s="136"/>
      <c r="L22" s="263"/>
      <c r="M22" s="264"/>
      <c r="N22" s="264"/>
      <c r="O22" s="264"/>
      <c r="P22" s="264"/>
      <c r="Q22" s="264"/>
      <c r="R22" s="264"/>
      <c r="S22" s="264"/>
      <c r="T22" s="264"/>
      <c r="U22" s="259"/>
      <c r="V22" s="259"/>
      <c r="W22" s="259"/>
    </row>
    <row r="23" spans="2:23" ht="24.95" customHeight="1" thickBot="1" x14ac:dyDescent="0.4">
      <c r="B23" s="124" t="s">
        <v>10</v>
      </c>
      <c r="C23" s="125" t="s">
        <v>11</v>
      </c>
      <c r="D23" s="138"/>
      <c r="E23" s="132" t="s">
        <v>46</v>
      </c>
      <c r="F23" s="132"/>
      <c r="G23" s="129"/>
      <c r="H23" s="139"/>
      <c r="I23" s="140" t="s">
        <v>154</v>
      </c>
      <c r="J23" s="141"/>
      <c r="K23" s="141"/>
      <c r="L23" s="217"/>
      <c r="M23" s="262"/>
      <c r="N23" s="262"/>
      <c r="O23" s="262"/>
      <c r="P23" s="262"/>
      <c r="Q23" s="262"/>
      <c r="R23" s="262"/>
      <c r="S23" s="262"/>
      <c r="T23" s="262"/>
      <c r="U23" s="259"/>
      <c r="V23" s="259"/>
      <c r="W23" s="259"/>
    </row>
    <row r="24" spans="2:23" ht="24.95" customHeight="1" x14ac:dyDescent="0.35">
      <c r="B24" s="142"/>
      <c r="C24" s="143"/>
      <c r="D24" s="143"/>
      <c r="E24" s="528" t="s">
        <v>50</v>
      </c>
      <c r="F24" s="529"/>
      <c r="G24" s="144">
        <f>G19+G21+G22</f>
        <v>303.60000000000002</v>
      </c>
      <c r="H24" s="139"/>
      <c r="I24" s="139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259"/>
      <c r="V24" s="259"/>
      <c r="W24" s="259"/>
    </row>
    <row r="25" spans="2:23" ht="50.25" customHeight="1" x14ac:dyDescent="0.35">
      <c r="B25" s="634" t="s">
        <v>70</v>
      </c>
      <c r="C25" s="635"/>
      <c r="D25" s="635"/>
      <c r="E25" s="635"/>
      <c r="F25" s="635"/>
      <c r="G25" s="636"/>
      <c r="H25" s="139"/>
      <c r="I25" s="139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259"/>
      <c r="V25" s="259"/>
      <c r="W25" s="259"/>
    </row>
    <row r="26" spans="2:23" ht="21" x14ac:dyDescent="0.35">
      <c r="B26" s="546"/>
      <c r="C26" s="547"/>
      <c r="D26" s="547"/>
      <c r="E26" s="547"/>
      <c r="F26" s="547"/>
      <c r="G26" s="548"/>
      <c r="H26" s="115"/>
      <c r="I26" s="115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259"/>
      <c r="V26" s="259"/>
      <c r="W26" s="259"/>
    </row>
    <row r="27" spans="2:23" ht="24.95" customHeight="1" x14ac:dyDescent="0.35">
      <c r="B27" s="533" t="s">
        <v>13</v>
      </c>
      <c r="C27" s="528"/>
      <c r="D27" s="528"/>
      <c r="E27" s="528"/>
      <c r="F27" s="528"/>
      <c r="G27" s="534"/>
      <c r="H27" s="115"/>
      <c r="I27" s="115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259"/>
      <c r="V27" s="259"/>
      <c r="W27" s="259"/>
    </row>
    <row r="28" spans="2:23" ht="24.95" customHeight="1" thickBot="1" x14ac:dyDescent="0.4">
      <c r="B28" s="552" t="s">
        <v>72</v>
      </c>
      <c r="C28" s="553"/>
      <c r="D28" s="553"/>
      <c r="E28" s="553"/>
      <c r="F28" s="553"/>
      <c r="G28" s="554"/>
      <c r="H28" s="115"/>
      <c r="I28" s="115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259"/>
      <c r="V28" s="259"/>
      <c r="W28" s="259"/>
    </row>
    <row r="29" spans="2:23" ht="24.95" customHeight="1" x14ac:dyDescent="0.35">
      <c r="B29" s="120" t="s">
        <v>73</v>
      </c>
      <c r="C29" s="576" t="s">
        <v>74</v>
      </c>
      <c r="D29" s="555"/>
      <c r="E29" s="577"/>
      <c r="F29" s="122" t="s">
        <v>64</v>
      </c>
      <c r="G29" s="123" t="s">
        <v>67</v>
      </c>
      <c r="H29" s="115"/>
      <c r="I29" s="112" t="s">
        <v>58</v>
      </c>
      <c r="J29" s="113"/>
      <c r="K29" s="113"/>
      <c r="L29" s="216"/>
      <c r="M29" s="260"/>
      <c r="N29" s="260"/>
      <c r="O29" s="260"/>
      <c r="P29" s="260"/>
      <c r="Q29" s="260"/>
      <c r="R29" s="260"/>
      <c r="S29" s="260"/>
      <c r="T29" s="260"/>
      <c r="U29" s="259"/>
      <c r="V29" s="259"/>
      <c r="W29" s="259"/>
    </row>
    <row r="30" spans="2:23" ht="53.25" customHeight="1" x14ac:dyDescent="0.35">
      <c r="B30" s="124" t="s">
        <v>6</v>
      </c>
      <c r="C30" s="531" t="s">
        <v>75</v>
      </c>
      <c r="D30" s="542"/>
      <c r="E30" s="146" t="s">
        <v>76</v>
      </c>
      <c r="F30" s="146">
        <v>8.3299999999999999E-2</v>
      </c>
      <c r="G30" s="147">
        <f>G24*F30</f>
        <v>25.28988</v>
      </c>
      <c r="H30" s="115"/>
      <c r="I30" s="504" t="s">
        <v>79</v>
      </c>
      <c r="J30" s="505"/>
      <c r="K30" s="505"/>
      <c r="L30" s="217"/>
      <c r="M30" s="262"/>
      <c r="N30" s="262"/>
      <c r="O30" s="262"/>
      <c r="P30" s="262"/>
      <c r="Q30" s="262"/>
      <c r="R30" s="262"/>
      <c r="S30" s="262"/>
      <c r="T30" s="262"/>
      <c r="U30" s="259"/>
      <c r="V30" s="259"/>
      <c r="W30" s="259"/>
    </row>
    <row r="31" spans="2:23" ht="24.95" customHeight="1" thickBot="1" x14ac:dyDescent="0.4">
      <c r="B31" s="124" t="s">
        <v>7</v>
      </c>
      <c r="C31" s="531" t="s">
        <v>48</v>
      </c>
      <c r="D31" s="542"/>
      <c r="E31" s="148" t="s">
        <v>77</v>
      </c>
      <c r="F31" s="148">
        <v>0.121</v>
      </c>
      <c r="G31" s="147">
        <f>G24*F31</f>
        <v>36.735600000000005</v>
      </c>
      <c r="H31" s="115"/>
      <c r="I31" s="140" t="s">
        <v>80</v>
      </c>
      <c r="J31" s="252"/>
      <c r="K31" s="252"/>
      <c r="L31" s="261"/>
      <c r="M31" s="260"/>
      <c r="N31" s="260"/>
      <c r="O31" s="260"/>
      <c r="P31" s="260"/>
      <c r="Q31" s="260"/>
      <c r="R31" s="260"/>
      <c r="S31" s="260"/>
      <c r="T31" s="260"/>
      <c r="U31" s="259"/>
      <c r="V31" s="259"/>
      <c r="W31" s="259"/>
    </row>
    <row r="32" spans="2:23" ht="24.95" customHeight="1" x14ac:dyDescent="0.35">
      <c r="B32" s="149"/>
      <c r="C32" s="150"/>
      <c r="D32" s="150"/>
      <c r="E32" s="151"/>
      <c r="F32" s="152" t="s">
        <v>71</v>
      </c>
      <c r="G32" s="153">
        <f>G30+G31</f>
        <v>62.025480000000002</v>
      </c>
      <c r="H32" s="115"/>
      <c r="I32" s="115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259"/>
      <c r="V32" s="259"/>
      <c r="W32" s="259"/>
    </row>
    <row r="33" spans="2:23" ht="24.95" customHeight="1" x14ac:dyDescent="0.35">
      <c r="B33" s="124" t="s">
        <v>8</v>
      </c>
      <c r="C33" s="570" t="s">
        <v>78</v>
      </c>
      <c r="D33" s="571"/>
      <c r="E33" s="571"/>
      <c r="F33" s="572"/>
      <c r="G33" s="154">
        <f>F45*G32</f>
        <v>24.686141040000006</v>
      </c>
      <c r="H33" s="115"/>
      <c r="I33" s="115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259"/>
      <c r="V33" s="259"/>
      <c r="W33" s="259"/>
    </row>
    <row r="34" spans="2:23" ht="24.95" customHeight="1" x14ac:dyDescent="0.35">
      <c r="B34" s="155"/>
      <c r="C34" s="156"/>
      <c r="D34" s="156"/>
      <c r="E34" s="156"/>
      <c r="F34" s="157" t="s">
        <v>84</v>
      </c>
      <c r="G34" s="158">
        <f>G32+G33</f>
        <v>86.711621040000011</v>
      </c>
      <c r="H34" s="115"/>
      <c r="I34" s="115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259"/>
      <c r="V34" s="259"/>
      <c r="W34" s="259"/>
    </row>
    <row r="35" spans="2:23" ht="53.25" customHeight="1" thickBot="1" x14ac:dyDescent="0.4">
      <c r="B35" s="573" t="s">
        <v>82</v>
      </c>
      <c r="C35" s="574"/>
      <c r="D35" s="574"/>
      <c r="E35" s="574"/>
      <c r="F35" s="574"/>
      <c r="G35" s="575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259"/>
      <c r="V35" s="259"/>
      <c r="W35" s="259"/>
    </row>
    <row r="36" spans="2:23" ht="24.95" customHeight="1" x14ac:dyDescent="0.35">
      <c r="B36" s="159" t="s">
        <v>81</v>
      </c>
      <c r="C36" s="569" t="s">
        <v>83</v>
      </c>
      <c r="D36" s="569"/>
      <c r="E36" s="569"/>
      <c r="F36" s="160" t="s">
        <v>64</v>
      </c>
      <c r="G36" s="161" t="s">
        <v>67</v>
      </c>
      <c r="H36" s="111"/>
      <c r="I36" s="112" t="s">
        <v>58</v>
      </c>
      <c r="J36" s="113"/>
      <c r="K36" s="113"/>
      <c r="L36" s="216"/>
      <c r="M36" s="260"/>
      <c r="N36" s="260"/>
      <c r="O36" s="260"/>
      <c r="P36" s="260"/>
      <c r="Q36" s="260"/>
      <c r="R36" s="260"/>
      <c r="S36" s="260"/>
      <c r="T36" s="260"/>
      <c r="U36" s="259"/>
      <c r="V36" s="259"/>
      <c r="W36" s="259"/>
    </row>
    <row r="37" spans="2:23" ht="24.95" customHeight="1" x14ac:dyDescent="0.35">
      <c r="B37" s="162" t="s">
        <v>6</v>
      </c>
      <c r="C37" s="541" t="s">
        <v>14</v>
      </c>
      <c r="D37" s="531"/>
      <c r="E37" s="542"/>
      <c r="F37" s="146">
        <v>0.2</v>
      </c>
      <c r="G37" s="163">
        <f>G24*F37</f>
        <v>60.720000000000006</v>
      </c>
      <c r="H37" s="111"/>
      <c r="I37" s="116" t="s">
        <v>85</v>
      </c>
      <c r="J37" s="117"/>
      <c r="K37" s="117"/>
      <c r="L37" s="217"/>
      <c r="M37" s="262"/>
      <c r="N37" s="262"/>
      <c r="O37" s="262"/>
      <c r="P37" s="262"/>
      <c r="Q37" s="262"/>
      <c r="R37" s="262"/>
      <c r="S37" s="262"/>
      <c r="T37" s="262"/>
      <c r="U37" s="259"/>
      <c r="V37" s="259"/>
      <c r="W37" s="259"/>
    </row>
    <row r="38" spans="2:23" ht="24.95" customHeight="1" x14ac:dyDescent="0.35">
      <c r="B38" s="162" t="s">
        <v>7</v>
      </c>
      <c r="C38" s="541" t="s">
        <v>15</v>
      </c>
      <c r="D38" s="531"/>
      <c r="E38" s="542"/>
      <c r="F38" s="148">
        <v>2.5000000000000001E-2</v>
      </c>
      <c r="G38" s="163">
        <f>G24*F38</f>
        <v>7.5900000000000007</v>
      </c>
      <c r="H38" s="111"/>
      <c r="I38" s="116" t="s">
        <v>85</v>
      </c>
      <c r="J38" s="117"/>
      <c r="K38" s="117"/>
      <c r="L38" s="217"/>
      <c r="M38" s="262"/>
      <c r="N38" s="262"/>
      <c r="O38" s="262"/>
      <c r="P38" s="262"/>
      <c r="Q38" s="262"/>
      <c r="R38" s="262"/>
      <c r="S38" s="262"/>
      <c r="T38" s="262"/>
      <c r="U38" s="259"/>
      <c r="V38" s="259"/>
      <c r="W38" s="259"/>
    </row>
    <row r="39" spans="2:23" ht="51.75" customHeight="1" x14ac:dyDescent="0.35">
      <c r="B39" s="162" t="s">
        <v>8</v>
      </c>
      <c r="C39" s="541" t="s">
        <v>86</v>
      </c>
      <c r="D39" s="531"/>
      <c r="E39" s="542"/>
      <c r="F39" s="164">
        <v>0.06</v>
      </c>
      <c r="G39" s="165">
        <f>G24*F39</f>
        <v>18.216000000000001</v>
      </c>
      <c r="H39" s="166"/>
      <c r="I39" s="504" t="s">
        <v>275</v>
      </c>
      <c r="J39" s="505"/>
      <c r="K39" s="505"/>
      <c r="L39" s="217"/>
      <c r="M39" s="262"/>
      <c r="N39" s="262"/>
      <c r="O39" s="262"/>
      <c r="P39" s="262"/>
      <c r="Q39" s="262"/>
      <c r="R39" s="262"/>
      <c r="S39" s="262"/>
      <c r="T39" s="262"/>
      <c r="U39" s="259"/>
      <c r="V39" s="259"/>
      <c r="W39" s="259"/>
    </row>
    <row r="40" spans="2:23" ht="24.95" customHeight="1" x14ac:dyDescent="0.35">
      <c r="B40" s="162" t="s">
        <v>9</v>
      </c>
      <c r="C40" s="541" t="s">
        <v>16</v>
      </c>
      <c r="D40" s="531"/>
      <c r="E40" s="542"/>
      <c r="F40" s="148">
        <v>1.4999999999999999E-2</v>
      </c>
      <c r="G40" s="163">
        <f>G24*F40</f>
        <v>4.5540000000000003</v>
      </c>
      <c r="H40" s="111"/>
      <c r="I40" s="116" t="s">
        <v>85</v>
      </c>
      <c r="J40" s="117"/>
      <c r="K40" s="117"/>
      <c r="L40" s="217"/>
      <c r="M40" s="262"/>
      <c r="N40" s="262"/>
      <c r="O40" s="262"/>
      <c r="P40" s="262"/>
      <c r="Q40" s="262"/>
      <c r="R40" s="262"/>
      <c r="S40" s="262"/>
      <c r="T40" s="262"/>
      <c r="U40" s="259"/>
      <c r="V40" s="259"/>
      <c r="W40" s="259"/>
    </row>
    <row r="41" spans="2:23" ht="24.95" customHeight="1" x14ac:dyDescent="0.35">
      <c r="B41" s="162" t="s">
        <v>10</v>
      </c>
      <c r="C41" s="541" t="s">
        <v>47</v>
      </c>
      <c r="D41" s="531"/>
      <c r="E41" s="542"/>
      <c r="F41" s="148">
        <v>0.01</v>
      </c>
      <c r="G41" s="163">
        <f>G24*F41</f>
        <v>3.0360000000000005</v>
      </c>
      <c r="H41" s="111"/>
      <c r="I41" s="116" t="s">
        <v>85</v>
      </c>
      <c r="J41" s="117"/>
      <c r="K41" s="117"/>
      <c r="L41" s="217"/>
      <c r="M41" s="262"/>
      <c r="N41" s="262"/>
      <c r="O41" s="262"/>
      <c r="P41" s="262"/>
      <c r="Q41" s="262"/>
      <c r="R41" s="262"/>
      <c r="S41" s="262"/>
      <c r="T41" s="262"/>
      <c r="U41" s="259"/>
      <c r="V41" s="259"/>
      <c r="W41" s="259"/>
    </row>
    <row r="42" spans="2:23" ht="24.95" customHeight="1" x14ac:dyDescent="0.35">
      <c r="B42" s="162" t="s">
        <v>12</v>
      </c>
      <c r="C42" s="541" t="s">
        <v>17</v>
      </c>
      <c r="D42" s="531"/>
      <c r="E42" s="542"/>
      <c r="F42" s="148">
        <v>6.0000000000000001E-3</v>
      </c>
      <c r="G42" s="163">
        <f>G24*F42</f>
        <v>1.8216000000000001</v>
      </c>
      <c r="H42" s="111"/>
      <c r="I42" s="116" t="s">
        <v>85</v>
      </c>
      <c r="J42" s="117"/>
      <c r="K42" s="117"/>
      <c r="L42" s="217"/>
      <c r="M42" s="262"/>
      <c r="N42" s="262"/>
      <c r="O42" s="262"/>
      <c r="P42" s="262"/>
      <c r="Q42" s="262"/>
      <c r="R42" s="262"/>
      <c r="S42" s="262"/>
      <c r="T42" s="262"/>
      <c r="U42" s="259"/>
      <c r="V42" s="259"/>
      <c r="W42" s="259"/>
    </row>
    <row r="43" spans="2:23" ht="24.95" customHeight="1" x14ac:dyDescent="0.35">
      <c r="B43" s="162" t="s">
        <v>18</v>
      </c>
      <c r="C43" s="541" t="s">
        <v>19</v>
      </c>
      <c r="D43" s="531"/>
      <c r="E43" s="542"/>
      <c r="F43" s="148">
        <v>2E-3</v>
      </c>
      <c r="G43" s="163">
        <f>G24*F43</f>
        <v>0.60720000000000007</v>
      </c>
      <c r="H43" s="111"/>
      <c r="I43" s="116" t="s">
        <v>85</v>
      </c>
      <c r="J43" s="117"/>
      <c r="K43" s="117"/>
      <c r="L43" s="217"/>
      <c r="M43" s="262"/>
      <c r="N43" s="262"/>
      <c r="O43" s="262"/>
      <c r="P43" s="262"/>
      <c r="Q43" s="262"/>
      <c r="R43" s="262"/>
      <c r="S43" s="262"/>
      <c r="T43" s="262"/>
      <c r="U43" s="259"/>
      <c r="V43" s="259"/>
      <c r="W43" s="259"/>
    </row>
    <row r="44" spans="2:23" ht="24.95" customHeight="1" thickBot="1" x14ac:dyDescent="0.4">
      <c r="B44" s="162" t="s">
        <v>20</v>
      </c>
      <c r="C44" s="541" t="s">
        <v>21</v>
      </c>
      <c r="D44" s="531"/>
      <c r="E44" s="542"/>
      <c r="F44" s="148">
        <v>0.08</v>
      </c>
      <c r="G44" s="163">
        <f>G24*F44</f>
        <v>24.288000000000004</v>
      </c>
      <c r="H44" s="111"/>
      <c r="I44" s="140" t="s">
        <v>85</v>
      </c>
      <c r="J44" s="141"/>
      <c r="K44" s="141"/>
      <c r="L44" s="217"/>
      <c r="M44" s="262"/>
      <c r="N44" s="262"/>
      <c r="O44" s="262"/>
      <c r="P44" s="262"/>
      <c r="Q44" s="262"/>
      <c r="R44" s="262"/>
      <c r="S44" s="262"/>
      <c r="T44" s="262"/>
      <c r="U44" s="259"/>
      <c r="V44" s="259"/>
      <c r="W44" s="259"/>
    </row>
    <row r="45" spans="2:23" ht="24.95" customHeight="1" x14ac:dyDescent="0.35">
      <c r="B45" s="169"/>
      <c r="C45" s="170"/>
      <c r="D45" s="171"/>
      <c r="E45" s="172" t="s">
        <v>87</v>
      </c>
      <c r="F45" s="172">
        <f>SUM(F37:F44)</f>
        <v>0.39800000000000008</v>
      </c>
      <c r="G45" s="173">
        <f>SUM(G37:G44)</f>
        <v>120.83280000000002</v>
      </c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259"/>
      <c r="V45" s="259"/>
      <c r="W45" s="259"/>
    </row>
    <row r="46" spans="2:23" ht="24.95" customHeight="1" thickBot="1" x14ac:dyDescent="0.4">
      <c r="B46" s="552" t="s">
        <v>22</v>
      </c>
      <c r="C46" s="553"/>
      <c r="D46" s="553"/>
      <c r="E46" s="553"/>
      <c r="F46" s="553"/>
      <c r="G46" s="554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259"/>
      <c r="V46" s="259"/>
      <c r="W46" s="259"/>
    </row>
    <row r="47" spans="2:23" ht="24.95" customHeight="1" x14ac:dyDescent="0.35">
      <c r="B47" s="120" t="s">
        <v>88</v>
      </c>
      <c r="C47" s="555" t="s">
        <v>89</v>
      </c>
      <c r="D47" s="555"/>
      <c r="E47" s="555"/>
      <c r="F47" s="555"/>
      <c r="G47" s="123" t="s">
        <v>67</v>
      </c>
      <c r="H47" s="111"/>
      <c r="I47" s="112" t="s">
        <v>58</v>
      </c>
      <c r="J47" s="113"/>
      <c r="K47" s="113"/>
      <c r="L47" s="216"/>
      <c r="M47" s="260"/>
      <c r="N47" s="260"/>
      <c r="O47" s="260"/>
      <c r="P47" s="260"/>
      <c r="Q47" s="260"/>
      <c r="R47" s="260"/>
      <c r="S47" s="260"/>
      <c r="T47" s="260"/>
      <c r="U47" s="259"/>
      <c r="V47" s="259"/>
      <c r="W47" s="259"/>
    </row>
    <row r="48" spans="2:23" ht="27" customHeight="1" x14ac:dyDescent="0.35">
      <c r="B48" s="556" t="s">
        <v>6</v>
      </c>
      <c r="C48" s="558" t="s">
        <v>90</v>
      </c>
      <c r="D48" s="174" t="s">
        <v>91</v>
      </c>
      <c r="E48" s="175" t="s">
        <v>92</v>
      </c>
      <c r="F48" s="176" t="s">
        <v>94</v>
      </c>
      <c r="G48" s="560">
        <f>IF((D49*E49*F49)-(G19*0.06)&lt;0,0,((D49*E49*F49)-(G19*0.06)))</f>
        <v>126</v>
      </c>
      <c r="H48" s="177"/>
      <c r="I48" s="504" t="s">
        <v>276</v>
      </c>
      <c r="J48" s="505"/>
      <c r="K48" s="506"/>
      <c r="L48" s="267"/>
      <c r="M48" s="268"/>
      <c r="N48" s="268"/>
      <c r="O48" s="268"/>
      <c r="P48" s="268"/>
      <c r="Q48" s="268"/>
      <c r="R48" s="268"/>
      <c r="S48" s="268"/>
      <c r="T48" s="268"/>
      <c r="U48" s="259"/>
      <c r="V48" s="259"/>
      <c r="W48" s="259"/>
    </row>
    <row r="49" spans="2:23" ht="36.75" customHeight="1" x14ac:dyDescent="0.35">
      <c r="B49" s="557"/>
      <c r="C49" s="559"/>
      <c r="D49" s="178">
        <v>2</v>
      </c>
      <c r="E49" s="175">
        <v>4.2</v>
      </c>
      <c r="F49" s="179">
        <v>15</v>
      </c>
      <c r="G49" s="561"/>
      <c r="H49" s="177"/>
      <c r="I49" s="504"/>
      <c r="J49" s="505"/>
      <c r="K49" s="506"/>
      <c r="L49" s="267"/>
      <c r="M49" s="268"/>
      <c r="N49" s="268"/>
      <c r="O49" s="268"/>
      <c r="P49" s="268"/>
      <c r="Q49" s="268"/>
      <c r="R49" s="268"/>
      <c r="S49" s="268"/>
      <c r="T49" s="268"/>
      <c r="U49" s="259"/>
      <c r="V49" s="259"/>
      <c r="W49" s="259"/>
    </row>
    <row r="50" spans="2:23" ht="42.75" customHeight="1" x14ac:dyDescent="0.35">
      <c r="B50" s="556" t="s">
        <v>7</v>
      </c>
      <c r="C50" s="562" t="s">
        <v>93</v>
      </c>
      <c r="D50" s="563"/>
      <c r="E50" s="180" t="s">
        <v>92</v>
      </c>
      <c r="F50" s="181" t="s">
        <v>94</v>
      </c>
      <c r="G50" s="560">
        <f>(E51*F51)*(100%-0%)</f>
        <v>0</v>
      </c>
      <c r="H50" s="177"/>
      <c r="I50" s="504" t="s">
        <v>282</v>
      </c>
      <c r="J50" s="505"/>
      <c r="K50" s="506"/>
      <c r="L50" s="267"/>
      <c r="M50" s="268"/>
      <c r="N50" s="268"/>
      <c r="O50" s="268"/>
      <c r="P50" s="268"/>
      <c r="Q50" s="268"/>
      <c r="R50" s="268"/>
      <c r="S50" s="268"/>
      <c r="T50" s="268"/>
      <c r="U50" s="259"/>
      <c r="V50" s="259"/>
      <c r="W50" s="259"/>
    </row>
    <row r="51" spans="2:23" ht="47.25" customHeight="1" x14ac:dyDescent="0.35">
      <c r="B51" s="557"/>
      <c r="C51" s="564"/>
      <c r="D51" s="565"/>
      <c r="E51" s="182">
        <v>0</v>
      </c>
      <c r="F51" s="183">
        <v>15</v>
      </c>
      <c r="G51" s="561"/>
      <c r="H51" s="184"/>
      <c r="I51" s="504"/>
      <c r="J51" s="505"/>
      <c r="K51" s="506"/>
      <c r="L51" s="267"/>
      <c r="M51" s="268"/>
      <c r="N51" s="268"/>
      <c r="O51" s="268"/>
      <c r="P51" s="268"/>
      <c r="Q51" s="268"/>
      <c r="R51" s="268"/>
      <c r="S51" s="268"/>
      <c r="T51" s="268"/>
      <c r="U51" s="259"/>
      <c r="V51" s="259"/>
      <c r="W51" s="259"/>
    </row>
    <row r="52" spans="2:23" ht="24.95" customHeight="1" x14ac:dyDescent="0.35">
      <c r="B52" s="162" t="s">
        <v>8</v>
      </c>
      <c r="C52" s="512" t="s">
        <v>95</v>
      </c>
      <c r="D52" s="513"/>
      <c r="E52" s="513"/>
      <c r="F52" s="514"/>
      <c r="G52" s="165">
        <v>0</v>
      </c>
      <c r="H52" s="185"/>
      <c r="I52" s="116" t="s">
        <v>259</v>
      </c>
      <c r="J52" s="117"/>
      <c r="K52" s="117"/>
      <c r="L52" s="261"/>
      <c r="M52" s="260"/>
      <c r="N52" s="260"/>
      <c r="O52" s="260"/>
      <c r="P52" s="260"/>
      <c r="Q52" s="260"/>
      <c r="R52" s="260"/>
      <c r="S52" s="260"/>
      <c r="T52" s="260"/>
      <c r="U52" s="259"/>
      <c r="V52" s="259"/>
      <c r="W52" s="259"/>
    </row>
    <row r="53" spans="2:23" ht="24.95" customHeight="1" x14ac:dyDescent="0.35">
      <c r="B53" s="162" t="s">
        <v>9</v>
      </c>
      <c r="C53" s="512" t="s">
        <v>96</v>
      </c>
      <c r="D53" s="513"/>
      <c r="E53" s="513"/>
      <c r="F53" s="514"/>
      <c r="G53" s="186">
        <v>0</v>
      </c>
      <c r="H53" s="139"/>
      <c r="I53" s="116" t="s">
        <v>259</v>
      </c>
      <c r="J53" s="117"/>
      <c r="K53" s="117"/>
      <c r="L53" s="261"/>
      <c r="M53" s="260"/>
      <c r="N53" s="260"/>
      <c r="O53" s="260"/>
      <c r="P53" s="260"/>
      <c r="Q53" s="260"/>
      <c r="R53" s="260"/>
      <c r="S53" s="260"/>
      <c r="T53" s="260"/>
      <c r="U53" s="259"/>
      <c r="V53" s="259"/>
      <c r="W53" s="259"/>
    </row>
    <row r="54" spans="2:23" ht="24.95" customHeight="1" x14ac:dyDescent="0.35">
      <c r="B54" s="162" t="s">
        <v>10</v>
      </c>
      <c r="C54" s="512" t="s">
        <v>97</v>
      </c>
      <c r="D54" s="513"/>
      <c r="E54" s="513"/>
      <c r="F54" s="514"/>
      <c r="G54" s="187">
        <v>0</v>
      </c>
      <c r="H54" s="139"/>
      <c r="I54" s="116" t="s">
        <v>259</v>
      </c>
      <c r="J54" s="117"/>
      <c r="K54" s="117"/>
      <c r="L54" s="261"/>
      <c r="M54" s="260"/>
      <c r="N54" s="260"/>
      <c r="O54" s="260"/>
      <c r="P54" s="260"/>
      <c r="Q54" s="260"/>
      <c r="R54" s="260"/>
      <c r="S54" s="260"/>
      <c r="T54" s="260"/>
      <c r="U54" s="259"/>
      <c r="V54" s="259"/>
      <c r="W54" s="259"/>
    </row>
    <row r="55" spans="2:23" ht="24.95" customHeight="1" thickBot="1" x14ac:dyDescent="0.4">
      <c r="B55" s="162" t="s">
        <v>18</v>
      </c>
      <c r="C55" s="535" t="s">
        <v>11</v>
      </c>
      <c r="D55" s="536"/>
      <c r="E55" s="536"/>
      <c r="F55" s="537"/>
      <c r="G55" s="187"/>
      <c r="H55" s="139"/>
      <c r="I55" s="140" t="s">
        <v>154</v>
      </c>
      <c r="J55" s="252"/>
      <c r="K55" s="252"/>
      <c r="L55" s="261"/>
      <c r="M55" s="260"/>
      <c r="N55" s="260"/>
      <c r="O55" s="260"/>
      <c r="P55" s="260"/>
      <c r="Q55" s="260"/>
      <c r="R55" s="260"/>
      <c r="S55" s="260"/>
      <c r="T55" s="260"/>
      <c r="U55" s="259"/>
      <c r="V55" s="259"/>
      <c r="W55" s="259"/>
    </row>
    <row r="56" spans="2:23" ht="24.95" customHeight="1" x14ac:dyDescent="0.35">
      <c r="B56" s="169"/>
      <c r="C56" s="170"/>
      <c r="D56" s="170"/>
      <c r="E56" s="170"/>
      <c r="F56" s="188" t="s">
        <v>71</v>
      </c>
      <c r="G56" s="173">
        <f>SUM(G48:G55)</f>
        <v>126</v>
      </c>
      <c r="H56" s="111"/>
      <c r="I56" s="253"/>
      <c r="J56" s="253"/>
      <c r="K56" s="253"/>
      <c r="L56" s="278"/>
      <c r="M56" s="278"/>
      <c r="N56" s="278"/>
      <c r="O56" s="278"/>
      <c r="P56" s="278"/>
      <c r="Q56" s="278"/>
      <c r="R56" s="278"/>
      <c r="S56" s="278"/>
      <c r="T56" s="278"/>
      <c r="U56" s="259"/>
      <c r="V56" s="259"/>
      <c r="W56" s="259"/>
    </row>
    <row r="57" spans="2:23" ht="24.95" customHeight="1" x14ac:dyDescent="0.35">
      <c r="B57" s="142"/>
      <c r="C57" s="143"/>
      <c r="D57" s="143"/>
      <c r="E57" s="528" t="s">
        <v>23</v>
      </c>
      <c r="F57" s="529"/>
      <c r="G57" s="190">
        <f>G34+G45+G56</f>
        <v>333.54442104000003</v>
      </c>
      <c r="H57" s="111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9"/>
      <c r="V57" s="259"/>
      <c r="W57" s="259"/>
    </row>
    <row r="58" spans="2:23" ht="23.25" customHeight="1" x14ac:dyDescent="0.35">
      <c r="B58" s="566"/>
      <c r="C58" s="567"/>
      <c r="D58" s="567"/>
      <c r="E58" s="567"/>
      <c r="F58" s="567"/>
      <c r="G58" s="568"/>
      <c r="H58" s="111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9"/>
      <c r="V58" s="259"/>
      <c r="W58" s="259"/>
    </row>
    <row r="59" spans="2:23" ht="24.95" customHeight="1" thickBot="1" x14ac:dyDescent="0.4">
      <c r="B59" s="533" t="s">
        <v>24</v>
      </c>
      <c r="C59" s="528"/>
      <c r="D59" s="528"/>
      <c r="E59" s="528"/>
      <c r="F59" s="528"/>
      <c r="G59" s="534"/>
      <c r="H59" s="111"/>
      <c r="I59" s="255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259"/>
      <c r="V59" s="259"/>
      <c r="W59" s="259"/>
    </row>
    <row r="60" spans="2:23" ht="24.95" customHeight="1" x14ac:dyDescent="0.35">
      <c r="B60" s="192" t="s">
        <v>99</v>
      </c>
      <c r="C60" s="525" t="s">
        <v>100</v>
      </c>
      <c r="D60" s="525"/>
      <c r="E60" s="525"/>
      <c r="F60" s="193" t="s">
        <v>64</v>
      </c>
      <c r="G60" s="194" t="s">
        <v>67</v>
      </c>
      <c r="H60" s="111"/>
      <c r="I60" s="112" t="s">
        <v>58</v>
      </c>
      <c r="J60" s="113"/>
      <c r="K60" s="113"/>
      <c r="L60" s="216"/>
      <c r="M60" s="260"/>
      <c r="N60" s="260"/>
      <c r="O60" s="260"/>
      <c r="P60" s="260"/>
      <c r="Q60" s="260"/>
      <c r="R60" s="260"/>
      <c r="S60" s="260"/>
      <c r="T60" s="260"/>
      <c r="U60" s="259"/>
      <c r="V60" s="259"/>
      <c r="W60" s="259"/>
    </row>
    <row r="61" spans="2:23" ht="24.95" customHeight="1" x14ac:dyDescent="0.35">
      <c r="B61" s="195" t="s">
        <v>6</v>
      </c>
      <c r="C61" s="543" t="s">
        <v>25</v>
      </c>
      <c r="D61" s="544"/>
      <c r="E61" s="545"/>
      <c r="F61" s="196">
        <v>4.1999999999999997E-3</v>
      </c>
      <c r="G61" s="197">
        <f>G24*F61</f>
        <v>1.27512</v>
      </c>
      <c r="H61" s="111"/>
      <c r="I61" s="504" t="s">
        <v>109</v>
      </c>
      <c r="J61" s="505"/>
      <c r="K61" s="505"/>
      <c r="L61" s="269"/>
      <c r="M61" s="270"/>
      <c r="N61" s="270"/>
      <c r="O61" s="270"/>
      <c r="P61" s="270"/>
      <c r="Q61" s="270"/>
      <c r="R61" s="270"/>
      <c r="S61" s="270"/>
      <c r="T61" s="270"/>
      <c r="U61" s="259"/>
      <c r="V61" s="259"/>
      <c r="W61" s="259"/>
    </row>
    <row r="62" spans="2:23" ht="24.95" customHeight="1" x14ac:dyDescent="0.35">
      <c r="B62" s="195" t="s">
        <v>7</v>
      </c>
      <c r="C62" s="543" t="s">
        <v>26</v>
      </c>
      <c r="D62" s="544"/>
      <c r="E62" s="545"/>
      <c r="F62" s="196">
        <v>2.9999999999999997E-4</v>
      </c>
      <c r="G62" s="197">
        <f>G24*F62</f>
        <v>9.1079999999999994E-2</v>
      </c>
      <c r="H62" s="111"/>
      <c r="I62" s="504" t="s">
        <v>109</v>
      </c>
      <c r="J62" s="505"/>
      <c r="K62" s="505"/>
      <c r="L62" s="269"/>
      <c r="M62" s="270"/>
      <c r="N62" s="270"/>
      <c r="O62" s="270"/>
      <c r="P62" s="270"/>
      <c r="Q62" s="270"/>
      <c r="R62" s="270"/>
      <c r="S62" s="270"/>
      <c r="T62" s="270"/>
      <c r="U62" s="259"/>
      <c r="V62" s="259"/>
      <c r="W62" s="259"/>
    </row>
    <row r="63" spans="2:23" ht="24.95" customHeight="1" x14ac:dyDescent="0.35">
      <c r="B63" s="195" t="s">
        <v>8</v>
      </c>
      <c r="C63" s="198" t="s">
        <v>110</v>
      </c>
      <c r="D63" s="199"/>
      <c r="E63" s="200"/>
      <c r="F63" s="196">
        <v>3.44E-2</v>
      </c>
      <c r="G63" s="197">
        <f>G24*F63</f>
        <v>10.443840000000002</v>
      </c>
      <c r="H63" s="111"/>
      <c r="I63" s="504" t="s">
        <v>109</v>
      </c>
      <c r="J63" s="505"/>
      <c r="K63" s="505"/>
      <c r="L63" s="269"/>
      <c r="M63" s="270"/>
      <c r="N63" s="270"/>
      <c r="O63" s="270"/>
      <c r="P63" s="270"/>
      <c r="Q63" s="270"/>
      <c r="R63" s="270"/>
      <c r="S63" s="270"/>
      <c r="T63" s="270"/>
      <c r="U63" s="259"/>
      <c r="V63" s="259"/>
      <c r="W63" s="259"/>
    </row>
    <row r="64" spans="2:23" ht="84.95" customHeight="1" x14ac:dyDescent="0.35">
      <c r="B64" s="201" t="s">
        <v>9</v>
      </c>
      <c r="C64" s="549" t="s">
        <v>101</v>
      </c>
      <c r="D64" s="550"/>
      <c r="E64" s="551"/>
      <c r="F64" s="202">
        <v>1.9400000000000001E-2</v>
      </c>
      <c r="G64" s="203">
        <f>G24*F64</f>
        <v>5.8898400000000004</v>
      </c>
      <c r="H64" s="111"/>
      <c r="I64" s="504" t="s">
        <v>98</v>
      </c>
      <c r="J64" s="505"/>
      <c r="K64" s="506"/>
      <c r="L64" s="271"/>
      <c r="M64" s="272"/>
      <c r="N64" s="272"/>
      <c r="O64" s="272"/>
      <c r="P64" s="272"/>
      <c r="Q64" s="272"/>
      <c r="R64" s="272"/>
      <c r="S64" s="272"/>
      <c r="T64" s="272"/>
      <c r="U64" s="259"/>
      <c r="V64" s="259"/>
      <c r="W64" s="259"/>
    </row>
    <row r="65" spans="2:23" ht="24.95" customHeight="1" x14ac:dyDescent="0.35">
      <c r="B65" s="201" t="s">
        <v>10</v>
      </c>
      <c r="C65" s="538" t="s">
        <v>102</v>
      </c>
      <c r="D65" s="539"/>
      <c r="E65" s="540"/>
      <c r="F65" s="204">
        <f>F45</f>
        <v>0.39800000000000008</v>
      </c>
      <c r="G65" s="205">
        <f>G64*F65</f>
        <v>2.3441563200000006</v>
      </c>
      <c r="H65" s="111"/>
      <c r="I65" s="233"/>
      <c r="J65" s="234"/>
      <c r="K65" s="234"/>
      <c r="L65" s="267"/>
      <c r="M65" s="268"/>
      <c r="N65" s="268"/>
      <c r="O65" s="268"/>
      <c r="P65" s="268"/>
      <c r="Q65" s="268"/>
      <c r="R65" s="268"/>
      <c r="S65" s="268"/>
      <c r="T65" s="268"/>
      <c r="U65" s="259"/>
      <c r="V65" s="259"/>
      <c r="W65" s="259"/>
    </row>
    <row r="66" spans="2:23" ht="24.95" customHeight="1" x14ac:dyDescent="0.35">
      <c r="B66" s="201" t="s">
        <v>12</v>
      </c>
      <c r="C66" s="512" t="s">
        <v>111</v>
      </c>
      <c r="D66" s="513"/>
      <c r="E66" s="514"/>
      <c r="F66" s="206" t="s">
        <v>112</v>
      </c>
      <c r="G66" s="205">
        <f>F66*G24</f>
        <v>0.18823200000000001</v>
      </c>
      <c r="H66" s="111"/>
      <c r="I66" s="504" t="s">
        <v>109</v>
      </c>
      <c r="J66" s="505"/>
      <c r="K66" s="506"/>
      <c r="L66" s="270"/>
      <c r="M66" s="270"/>
      <c r="N66" s="270"/>
      <c r="O66" s="270"/>
      <c r="P66" s="270"/>
      <c r="Q66" s="270"/>
      <c r="R66" s="270"/>
      <c r="S66" s="270"/>
      <c r="T66" s="270"/>
      <c r="U66" s="259"/>
      <c r="V66" s="259"/>
      <c r="W66" s="259"/>
    </row>
    <row r="67" spans="2:23" ht="24.95" customHeight="1" thickBot="1" x14ac:dyDescent="0.4">
      <c r="B67" s="142"/>
      <c r="C67" s="143"/>
      <c r="D67" s="143"/>
      <c r="E67" s="294" t="s">
        <v>52</v>
      </c>
      <c r="F67" s="208">
        <f>SUM(F61:F66)</f>
        <v>0.45630000000000009</v>
      </c>
      <c r="G67" s="190">
        <f>SUM(G61:G66)</f>
        <v>20.232268319999999</v>
      </c>
      <c r="H67" s="111"/>
      <c r="I67" s="434" t="s">
        <v>274</v>
      </c>
      <c r="J67" s="252"/>
      <c r="K67" s="279"/>
      <c r="L67" s="111"/>
      <c r="M67" s="111"/>
      <c r="N67" s="111"/>
      <c r="O67" s="111"/>
      <c r="P67" s="111"/>
      <c r="Q67" s="111"/>
      <c r="R67" s="111"/>
      <c r="S67" s="111"/>
      <c r="T67" s="111"/>
      <c r="U67" s="259"/>
      <c r="V67" s="259"/>
      <c r="W67" s="259"/>
    </row>
    <row r="68" spans="2:23" ht="23.25" customHeight="1" x14ac:dyDescent="0.35">
      <c r="B68" s="546"/>
      <c r="C68" s="547"/>
      <c r="D68" s="547"/>
      <c r="E68" s="547"/>
      <c r="F68" s="547"/>
      <c r="G68" s="548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259"/>
      <c r="V68" s="259"/>
      <c r="W68" s="259"/>
    </row>
    <row r="69" spans="2:23" ht="24.95" customHeight="1" thickBot="1" x14ac:dyDescent="0.4">
      <c r="B69" s="533" t="s">
        <v>27</v>
      </c>
      <c r="C69" s="528"/>
      <c r="D69" s="528"/>
      <c r="E69" s="528"/>
      <c r="F69" s="528"/>
      <c r="G69" s="534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259"/>
      <c r="V69" s="259"/>
      <c r="W69" s="259"/>
    </row>
    <row r="70" spans="2:23" ht="24.95" customHeight="1" x14ac:dyDescent="0.35">
      <c r="B70" s="192" t="s">
        <v>114</v>
      </c>
      <c r="C70" s="525" t="s">
        <v>115</v>
      </c>
      <c r="D70" s="525"/>
      <c r="E70" s="525"/>
      <c r="F70" s="193" t="s">
        <v>64</v>
      </c>
      <c r="G70" s="209" t="s">
        <v>67</v>
      </c>
      <c r="H70" s="111"/>
      <c r="I70" s="112" t="s">
        <v>58</v>
      </c>
      <c r="J70" s="113"/>
      <c r="K70" s="113"/>
      <c r="L70" s="216"/>
      <c r="M70" s="273"/>
      <c r="N70" s="273"/>
      <c r="O70" s="273"/>
      <c r="P70" s="273"/>
      <c r="Q70" s="273"/>
      <c r="R70" s="273"/>
      <c r="S70" s="273"/>
      <c r="T70" s="273"/>
      <c r="U70" s="259"/>
      <c r="V70" s="259"/>
      <c r="W70" s="259"/>
    </row>
    <row r="71" spans="2:23" ht="24.95" customHeight="1" x14ac:dyDescent="0.35">
      <c r="B71" s="195" t="s">
        <v>6</v>
      </c>
      <c r="C71" s="543" t="s">
        <v>103</v>
      </c>
      <c r="D71" s="544"/>
      <c r="E71" s="545"/>
      <c r="F71" s="196">
        <v>8.3299999999999999E-2</v>
      </c>
      <c r="G71" s="197">
        <f>(G19+G21)*F71</f>
        <v>25.28988</v>
      </c>
      <c r="H71" s="111"/>
      <c r="I71" s="210" t="s">
        <v>117</v>
      </c>
      <c r="J71" s="211"/>
      <c r="K71" s="211"/>
      <c r="L71" s="274"/>
      <c r="M71" s="275"/>
      <c r="N71" s="275"/>
      <c r="O71" s="275"/>
      <c r="P71" s="275"/>
      <c r="Q71" s="275"/>
      <c r="R71" s="275"/>
      <c r="S71" s="275"/>
      <c r="T71" s="275"/>
      <c r="U71" s="259"/>
      <c r="V71" s="259"/>
      <c r="W71" s="259"/>
    </row>
    <row r="72" spans="2:23" ht="24.95" customHeight="1" x14ac:dyDescent="0.35">
      <c r="B72" s="195" t="s">
        <v>7</v>
      </c>
      <c r="C72" s="543" t="s">
        <v>116</v>
      </c>
      <c r="D72" s="544"/>
      <c r="E72" s="545"/>
      <c r="F72" s="196">
        <v>1.3899999999999999E-2</v>
      </c>
      <c r="G72" s="197">
        <f>G24*F72</f>
        <v>4.22004</v>
      </c>
      <c r="H72" s="111"/>
      <c r="I72" s="210" t="s">
        <v>109</v>
      </c>
      <c r="J72" s="211"/>
      <c r="K72" s="211"/>
      <c r="L72" s="269"/>
      <c r="M72" s="270"/>
      <c r="N72" s="270"/>
      <c r="O72" s="270"/>
      <c r="P72" s="270"/>
      <c r="Q72" s="270"/>
      <c r="R72" s="270"/>
      <c r="S72" s="270"/>
      <c r="T72" s="270"/>
      <c r="U72" s="259"/>
      <c r="V72" s="259"/>
      <c r="W72" s="259"/>
    </row>
    <row r="73" spans="2:23" ht="24.95" customHeight="1" x14ac:dyDescent="0.35">
      <c r="B73" s="195" t="s">
        <v>8</v>
      </c>
      <c r="C73" s="543" t="s">
        <v>104</v>
      </c>
      <c r="D73" s="544"/>
      <c r="E73" s="545"/>
      <c r="F73" s="196">
        <v>2.8E-3</v>
      </c>
      <c r="G73" s="197">
        <f>G24*F73</f>
        <v>0.85008000000000006</v>
      </c>
      <c r="H73" s="111"/>
      <c r="I73" s="210" t="s">
        <v>109</v>
      </c>
      <c r="J73" s="211"/>
      <c r="K73" s="211"/>
      <c r="L73" s="269"/>
      <c r="M73" s="270"/>
      <c r="N73" s="270"/>
      <c r="O73" s="270"/>
      <c r="P73" s="270"/>
      <c r="Q73" s="270"/>
      <c r="R73" s="270"/>
      <c r="S73" s="270"/>
      <c r="T73" s="270"/>
      <c r="U73" s="259"/>
      <c r="V73" s="259"/>
      <c r="W73" s="259"/>
    </row>
    <row r="74" spans="2:23" ht="24.95" customHeight="1" x14ac:dyDescent="0.35">
      <c r="B74" s="201" t="s">
        <v>9</v>
      </c>
      <c r="C74" s="538" t="s">
        <v>113</v>
      </c>
      <c r="D74" s="539"/>
      <c r="E74" s="540"/>
      <c r="F74" s="202">
        <v>2.0000000000000001E-4</v>
      </c>
      <c r="G74" s="203">
        <f>G24*F74</f>
        <v>6.072000000000001E-2</v>
      </c>
      <c r="H74" s="111"/>
      <c r="I74" s="210" t="s">
        <v>109</v>
      </c>
      <c r="J74" s="211"/>
      <c r="K74" s="211"/>
      <c r="L74" s="269"/>
      <c r="M74" s="270"/>
      <c r="N74" s="270"/>
      <c r="O74" s="270"/>
      <c r="P74" s="270"/>
      <c r="Q74" s="270"/>
      <c r="R74" s="270"/>
      <c r="S74" s="270"/>
      <c r="T74" s="270"/>
      <c r="U74" s="259"/>
      <c r="V74" s="259"/>
      <c r="W74" s="259"/>
    </row>
    <row r="75" spans="2:23" ht="24.95" customHeight="1" x14ac:dyDescent="0.35">
      <c r="B75" s="201" t="s">
        <v>10</v>
      </c>
      <c r="C75" s="538" t="s">
        <v>105</v>
      </c>
      <c r="D75" s="539"/>
      <c r="E75" s="540"/>
      <c r="F75" s="212">
        <v>6.9999999999999999E-4</v>
      </c>
      <c r="G75" s="205">
        <f>G24*F75</f>
        <v>0.21252000000000001</v>
      </c>
      <c r="H75" s="111"/>
      <c r="I75" s="210" t="s">
        <v>109</v>
      </c>
      <c r="J75" s="211"/>
      <c r="K75" s="211"/>
      <c r="L75" s="269"/>
      <c r="M75" s="270"/>
      <c r="N75" s="270"/>
      <c r="O75" s="270"/>
      <c r="P75" s="270"/>
      <c r="Q75" s="270"/>
      <c r="R75" s="270"/>
      <c r="S75" s="270"/>
      <c r="T75" s="270"/>
      <c r="U75" s="259"/>
      <c r="V75" s="259"/>
      <c r="W75" s="259"/>
    </row>
    <row r="76" spans="2:23" ht="24.95" customHeight="1" x14ac:dyDescent="0.35">
      <c r="B76" s="201" t="s">
        <v>12</v>
      </c>
      <c r="C76" s="512" t="s">
        <v>106</v>
      </c>
      <c r="D76" s="513"/>
      <c r="E76" s="514"/>
      <c r="F76" s="212">
        <v>2.8999999999999998E-3</v>
      </c>
      <c r="G76" s="205">
        <f>G24*F76</f>
        <v>0.88044</v>
      </c>
      <c r="H76" s="111"/>
      <c r="I76" s="210" t="s">
        <v>109</v>
      </c>
      <c r="J76" s="211"/>
      <c r="K76" s="211"/>
      <c r="L76" s="269"/>
      <c r="M76" s="270"/>
      <c r="N76" s="270"/>
      <c r="O76" s="270"/>
      <c r="P76" s="270"/>
      <c r="Q76" s="270"/>
      <c r="R76" s="270"/>
      <c r="S76" s="270"/>
      <c r="T76" s="270"/>
      <c r="U76" s="259"/>
      <c r="V76" s="259"/>
      <c r="W76" s="259"/>
    </row>
    <row r="77" spans="2:23" ht="24.95" customHeight="1" x14ac:dyDescent="0.35">
      <c r="B77" s="201" t="s">
        <v>18</v>
      </c>
      <c r="C77" s="512" t="s">
        <v>28</v>
      </c>
      <c r="D77" s="513"/>
      <c r="E77" s="514"/>
      <c r="F77" s="256"/>
      <c r="G77" s="205"/>
      <c r="H77" s="111"/>
      <c r="I77" s="116" t="s">
        <v>154</v>
      </c>
      <c r="J77" s="245"/>
      <c r="K77" s="246"/>
      <c r="L77" s="260"/>
      <c r="M77" s="260"/>
      <c r="N77" s="260"/>
      <c r="O77" s="260"/>
      <c r="P77" s="260"/>
      <c r="Q77" s="260"/>
      <c r="R77" s="260"/>
      <c r="S77" s="260"/>
      <c r="T77" s="260"/>
      <c r="U77" s="259"/>
      <c r="V77" s="259"/>
      <c r="W77" s="259"/>
    </row>
    <row r="78" spans="2:23" ht="24.95" customHeight="1" x14ac:dyDescent="0.35">
      <c r="B78" s="169"/>
      <c r="C78" s="170"/>
      <c r="D78" s="170"/>
      <c r="E78" s="121" t="s">
        <v>108</v>
      </c>
      <c r="F78" s="214">
        <f>SUM(F71:F77)</f>
        <v>0.1038</v>
      </c>
      <c r="G78" s="173">
        <f>SUM(G71:G77)</f>
        <v>31.513680000000001</v>
      </c>
      <c r="H78" s="111"/>
      <c r="I78" s="247"/>
      <c r="J78" s="245"/>
      <c r="K78" s="246"/>
      <c r="L78" s="260"/>
      <c r="M78" s="260"/>
      <c r="N78" s="260"/>
      <c r="O78" s="260"/>
      <c r="P78" s="260"/>
      <c r="Q78" s="260"/>
      <c r="R78" s="260"/>
      <c r="S78" s="260"/>
      <c r="T78" s="260"/>
      <c r="U78" s="259"/>
      <c r="V78" s="259"/>
      <c r="W78" s="259"/>
    </row>
    <row r="79" spans="2:23" ht="24.95" customHeight="1" x14ac:dyDescent="0.35">
      <c r="B79" s="201" t="s">
        <v>20</v>
      </c>
      <c r="C79" s="541" t="s">
        <v>107</v>
      </c>
      <c r="D79" s="531"/>
      <c r="E79" s="531"/>
      <c r="F79" s="542"/>
      <c r="G79" s="205">
        <f>G78*F45</f>
        <v>12.542444640000003</v>
      </c>
      <c r="H79" s="111"/>
      <c r="I79" s="247"/>
      <c r="J79" s="245"/>
      <c r="K79" s="246"/>
      <c r="L79" s="111"/>
      <c r="M79" s="111"/>
      <c r="N79" s="111"/>
      <c r="O79" s="111"/>
      <c r="P79" s="111"/>
      <c r="Q79" s="111"/>
      <c r="R79" s="111"/>
      <c r="S79" s="111"/>
      <c r="T79" s="111"/>
      <c r="U79" s="259"/>
      <c r="V79" s="259"/>
      <c r="W79" s="259"/>
    </row>
    <row r="80" spans="2:23" ht="24.95" customHeight="1" thickBot="1" x14ac:dyDescent="0.4">
      <c r="B80" s="142"/>
      <c r="C80" s="143"/>
      <c r="D80" s="143"/>
      <c r="E80" s="528" t="s">
        <v>29</v>
      </c>
      <c r="F80" s="529"/>
      <c r="G80" s="190">
        <f>G78+G79</f>
        <v>44.056124640000007</v>
      </c>
      <c r="H80" s="111"/>
      <c r="I80" s="434" t="s">
        <v>274</v>
      </c>
      <c r="J80" s="252"/>
      <c r="K80" s="279"/>
      <c r="L80" s="111"/>
      <c r="M80" s="111"/>
      <c r="N80" s="111"/>
      <c r="O80" s="111"/>
      <c r="P80" s="111"/>
      <c r="Q80" s="111"/>
      <c r="R80" s="111"/>
      <c r="S80" s="111"/>
      <c r="T80" s="111"/>
      <c r="U80" s="259"/>
      <c r="V80" s="259"/>
      <c r="W80" s="259"/>
    </row>
    <row r="81" spans="2:24" ht="27" customHeight="1" x14ac:dyDescent="0.35">
      <c r="B81" s="530"/>
      <c r="C81" s="531"/>
      <c r="D81" s="531"/>
      <c r="E81" s="531"/>
      <c r="F81" s="531"/>
      <c r="G81" s="532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259"/>
      <c r="V81" s="259"/>
      <c r="W81" s="259"/>
    </row>
    <row r="82" spans="2:24" ht="24.95" customHeight="1" thickBot="1" x14ac:dyDescent="0.4">
      <c r="B82" s="533" t="s">
        <v>30</v>
      </c>
      <c r="C82" s="528"/>
      <c r="D82" s="528"/>
      <c r="E82" s="528"/>
      <c r="F82" s="528"/>
      <c r="G82" s="534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259"/>
      <c r="V82" s="259"/>
      <c r="W82" s="259"/>
    </row>
    <row r="83" spans="2:24" ht="24.95" customHeight="1" x14ac:dyDescent="0.35">
      <c r="B83" s="192" t="s">
        <v>152</v>
      </c>
      <c r="C83" s="525" t="s">
        <v>153</v>
      </c>
      <c r="D83" s="525"/>
      <c r="E83" s="525"/>
      <c r="F83" s="525"/>
      <c r="G83" s="209" t="s">
        <v>67</v>
      </c>
      <c r="H83" s="111"/>
      <c r="I83" s="112" t="s">
        <v>58</v>
      </c>
      <c r="J83" s="216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59"/>
      <c r="V83" s="259"/>
      <c r="W83" s="259"/>
    </row>
    <row r="84" spans="2:24" ht="24.95" customHeight="1" x14ac:dyDescent="0.35">
      <c r="B84" s="162" t="s">
        <v>6</v>
      </c>
      <c r="C84" s="512" t="s">
        <v>31</v>
      </c>
      <c r="D84" s="513"/>
      <c r="E84" s="513"/>
      <c r="F84" s="514"/>
      <c r="G84" s="129">
        <f>'UNIFORMES E EPI''S'!G12+'UNIFORMES E EPI''S'!G13</f>
        <v>0</v>
      </c>
      <c r="H84" s="111"/>
      <c r="I84" s="499" t="s">
        <v>256</v>
      </c>
      <c r="J84" s="261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59"/>
      <c r="V84" s="259"/>
      <c r="W84" s="259"/>
    </row>
    <row r="85" spans="2:24" ht="24.95" customHeight="1" x14ac:dyDescent="0.35">
      <c r="B85" s="162" t="s">
        <v>7</v>
      </c>
      <c r="C85" s="512" t="s">
        <v>173</v>
      </c>
      <c r="D85" s="513"/>
      <c r="E85" s="513"/>
      <c r="F85" s="514"/>
      <c r="G85" s="129">
        <f>'UNIFORMES E EPI''S'!G14+'UNIFORMES E EPI''S'!G15</f>
        <v>0</v>
      </c>
      <c r="H85" s="111"/>
      <c r="I85" s="499"/>
      <c r="J85" s="261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59"/>
      <c r="V85" s="259"/>
      <c r="W85" s="259"/>
    </row>
    <row r="86" spans="2:24" ht="24.95" customHeight="1" x14ac:dyDescent="0.35">
      <c r="B86" s="162" t="s">
        <v>8</v>
      </c>
      <c r="C86" s="535" t="s">
        <v>32</v>
      </c>
      <c r="D86" s="536"/>
      <c r="E86" s="536"/>
      <c r="F86" s="537"/>
      <c r="G86" s="163"/>
      <c r="H86" s="111"/>
      <c r="I86" s="116"/>
      <c r="J86" s="261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59"/>
      <c r="V86" s="259"/>
      <c r="W86" s="259"/>
    </row>
    <row r="87" spans="2:24" ht="24.95" customHeight="1" thickBot="1" x14ac:dyDescent="0.4">
      <c r="B87" s="162" t="s">
        <v>9</v>
      </c>
      <c r="C87" s="512" t="s">
        <v>11</v>
      </c>
      <c r="D87" s="513"/>
      <c r="E87" s="513"/>
      <c r="F87" s="514"/>
      <c r="G87" s="187"/>
      <c r="H87" s="111"/>
      <c r="I87" s="140" t="s">
        <v>154</v>
      </c>
      <c r="J87" s="261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59"/>
      <c r="V87" s="259"/>
      <c r="W87" s="259"/>
    </row>
    <row r="88" spans="2:24" ht="24.95" customHeight="1" x14ac:dyDescent="0.35">
      <c r="B88" s="142"/>
      <c r="C88" s="143"/>
      <c r="D88" s="143"/>
      <c r="E88" s="528" t="s">
        <v>51</v>
      </c>
      <c r="F88" s="529"/>
      <c r="G88" s="190">
        <f>SUM(G84:G87)</f>
        <v>0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259"/>
      <c r="V88" s="259"/>
      <c r="W88" s="259"/>
    </row>
    <row r="89" spans="2:24" ht="21" x14ac:dyDescent="0.35">
      <c r="B89" s="218"/>
      <c r="C89" s="219"/>
      <c r="D89" s="219"/>
      <c r="E89" s="220"/>
      <c r="F89" s="220"/>
      <c r="G89" s="22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259"/>
      <c r="V89" s="259"/>
      <c r="W89" s="259"/>
    </row>
    <row r="90" spans="2:24" ht="24.95" customHeight="1" thickBot="1" x14ac:dyDescent="0.4">
      <c r="B90" s="533" t="s">
        <v>33</v>
      </c>
      <c r="C90" s="528"/>
      <c r="D90" s="528"/>
      <c r="E90" s="528"/>
      <c r="F90" s="528"/>
      <c r="G90" s="534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259"/>
      <c r="V90" s="259"/>
      <c r="W90" s="259"/>
    </row>
    <row r="91" spans="2:24" ht="46.5" customHeight="1" x14ac:dyDescent="0.35">
      <c r="B91" s="192" t="s">
        <v>118</v>
      </c>
      <c r="C91" s="222" t="s">
        <v>119</v>
      </c>
      <c r="D91" s="222" t="s">
        <v>139</v>
      </c>
      <c r="E91" s="222" t="s">
        <v>125</v>
      </c>
      <c r="F91" s="222" t="s">
        <v>127</v>
      </c>
      <c r="G91" s="209" t="s">
        <v>67</v>
      </c>
      <c r="H91" s="111"/>
      <c r="I91" s="112" t="s">
        <v>58</v>
      </c>
      <c r="J91" s="113"/>
      <c r="K91" s="113"/>
      <c r="L91" s="216"/>
      <c r="M91" s="273"/>
      <c r="N91" s="273"/>
      <c r="O91" s="273"/>
      <c r="P91" s="273"/>
      <c r="Q91" s="273"/>
      <c r="R91" s="273"/>
      <c r="S91" s="273"/>
      <c r="T91" s="273"/>
      <c r="U91" s="276"/>
      <c r="V91" s="276"/>
      <c r="W91" s="276"/>
      <c r="X91" s="83"/>
    </row>
    <row r="92" spans="2:24" ht="45.75" customHeight="1" x14ac:dyDescent="0.35">
      <c r="B92" s="162" t="s">
        <v>6</v>
      </c>
      <c r="C92" s="223" t="s">
        <v>34</v>
      </c>
      <c r="D92" s="224">
        <f>G24+G57+G67+G80+G88</f>
        <v>701.43281400000001</v>
      </c>
      <c r="E92" s="225"/>
      <c r="F92" s="226">
        <v>0.05</v>
      </c>
      <c r="G92" s="129">
        <f>D92*F92</f>
        <v>35.071640700000003</v>
      </c>
      <c r="H92" s="111"/>
      <c r="I92" s="510" t="s">
        <v>120</v>
      </c>
      <c r="J92" s="511"/>
      <c r="K92" s="633"/>
      <c r="L92" s="274"/>
      <c r="M92" s="275"/>
      <c r="N92" s="270"/>
      <c r="O92" s="270"/>
      <c r="P92" s="270"/>
      <c r="Q92" s="270"/>
      <c r="R92" s="270"/>
      <c r="S92" s="270"/>
      <c r="T92" s="270"/>
      <c r="U92" s="270"/>
      <c r="V92" s="270"/>
      <c r="W92" s="276"/>
      <c r="X92" s="83"/>
    </row>
    <row r="93" spans="2:24" ht="45.75" customHeight="1" x14ac:dyDescent="0.3">
      <c r="B93" s="162" t="s">
        <v>7</v>
      </c>
      <c r="C93" s="223" t="s">
        <v>35</v>
      </c>
      <c r="D93" s="224">
        <f>G24+G57+G67+G80+G88+G92</f>
        <v>736.5044547</v>
      </c>
      <c r="E93" s="225"/>
      <c r="F93" s="226">
        <v>0.1</v>
      </c>
      <c r="G93" s="129">
        <f>D93*F93</f>
        <v>73.650445470000008</v>
      </c>
      <c r="H93" s="111"/>
      <c r="I93" s="504" t="s">
        <v>121</v>
      </c>
      <c r="J93" s="505"/>
      <c r="K93" s="506"/>
      <c r="L93" s="217"/>
      <c r="M93" s="262"/>
      <c r="N93" s="262"/>
      <c r="O93" s="262"/>
      <c r="P93" s="270"/>
      <c r="Q93" s="270"/>
      <c r="R93" s="270"/>
      <c r="S93" s="270"/>
      <c r="T93" s="270"/>
      <c r="U93" s="270"/>
      <c r="V93" s="270"/>
      <c r="W93" s="270"/>
      <c r="X93" s="97"/>
    </row>
    <row r="94" spans="2:24" ht="24.95" customHeight="1" x14ac:dyDescent="0.35">
      <c r="B94" s="162" t="s">
        <v>8</v>
      </c>
      <c r="C94" s="227" t="s">
        <v>128</v>
      </c>
      <c r="D94" s="228">
        <f>D92+G92+G93</f>
        <v>810.15490017000002</v>
      </c>
      <c r="E94" s="176"/>
      <c r="F94" s="179"/>
      <c r="G94" s="147">
        <f>D94/(1-E98)</f>
        <v>912.85059174084518</v>
      </c>
      <c r="H94" s="111"/>
      <c r="I94" s="628" t="s">
        <v>140</v>
      </c>
      <c r="J94" s="629"/>
      <c r="K94" s="629"/>
      <c r="L94" s="217"/>
      <c r="M94" s="262"/>
      <c r="N94" s="262"/>
      <c r="O94" s="262"/>
      <c r="P94" s="262"/>
      <c r="Q94" s="262"/>
      <c r="R94" s="262"/>
      <c r="S94" s="262"/>
      <c r="T94" s="262"/>
      <c r="U94" s="276"/>
      <c r="V94" s="276"/>
      <c r="W94" s="276"/>
      <c r="X94" s="83"/>
    </row>
    <row r="95" spans="2:24" ht="24.95" customHeight="1" x14ac:dyDescent="0.35">
      <c r="B95" s="162" t="s">
        <v>9</v>
      </c>
      <c r="C95" s="125" t="s">
        <v>36</v>
      </c>
      <c r="D95" s="229"/>
      <c r="E95" s="230">
        <v>1.6500000000000001E-2</v>
      </c>
      <c r="F95" s="231"/>
      <c r="G95" s="147">
        <f>G94*E95</f>
        <v>15.062034763723947</v>
      </c>
      <c r="H95" s="111"/>
      <c r="I95" s="628" t="s">
        <v>156</v>
      </c>
      <c r="J95" s="629"/>
      <c r="K95" s="629"/>
      <c r="L95" s="217"/>
      <c r="M95" s="262"/>
      <c r="N95" s="262"/>
      <c r="O95" s="262"/>
      <c r="P95" s="262"/>
      <c r="Q95" s="262"/>
      <c r="R95" s="262"/>
      <c r="S95" s="262"/>
      <c r="T95" s="262"/>
      <c r="U95" s="276"/>
      <c r="V95" s="276"/>
      <c r="W95" s="276"/>
      <c r="X95" s="83"/>
    </row>
    <row r="96" spans="2:24" ht="24.95" customHeight="1" x14ac:dyDescent="0.35">
      <c r="B96" s="162" t="s">
        <v>9</v>
      </c>
      <c r="C96" s="125" t="s">
        <v>37</v>
      </c>
      <c r="D96" s="229"/>
      <c r="E96" s="230">
        <v>7.5999999999999998E-2</v>
      </c>
      <c r="F96" s="231"/>
      <c r="G96" s="147">
        <f>G94*E96</f>
        <v>69.376644972304234</v>
      </c>
      <c r="H96" s="111"/>
      <c r="I96" s="116" t="s">
        <v>156</v>
      </c>
      <c r="J96" s="117"/>
      <c r="K96" s="117"/>
      <c r="L96" s="217"/>
      <c r="M96" s="262"/>
      <c r="N96" s="262"/>
      <c r="O96" s="262"/>
      <c r="P96" s="262"/>
      <c r="Q96" s="262"/>
      <c r="R96" s="262"/>
      <c r="S96" s="262"/>
      <c r="T96" s="262"/>
      <c r="U96" s="276"/>
      <c r="V96" s="276"/>
      <c r="W96" s="276"/>
      <c r="X96" s="83"/>
    </row>
    <row r="97" spans="2:24" ht="24.95" customHeight="1" x14ac:dyDescent="0.35">
      <c r="B97" s="162" t="s">
        <v>12</v>
      </c>
      <c r="C97" s="125" t="s">
        <v>38</v>
      </c>
      <c r="D97" s="229"/>
      <c r="E97" s="232">
        <v>0.02</v>
      </c>
      <c r="F97" s="232"/>
      <c r="G97" s="147">
        <f>G94*E97</f>
        <v>18.257011834816904</v>
      </c>
      <c r="H97" s="111"/>
      <c r="I97" s="116" t="s">
        <v>137</v>
      </c>
      <c r="J97" s="117"/>
      <c r="K97" s="118"/>
      <c r="L97" s="262"/>
      <c r="M97" s="262"/>
      <c r="N97" s="262"/>
      <c r="O97" s="262"/>
      <c r="P97" s="262"/>
      <c r="Q97" s="262"/>
      <c r="R97" s="262"/>
      <c r="S97" s="262"/>
      <c r="T97" s="262"/>
      <c r="U97" s="276"/>
      <c r="V97" s="276"/>
      <c r="W97" s="276"/>
      <c r="X97" s="83"/>
    </row>
    <row r="98" spans="2:24" ht="24.95" customHeight="1" x14ac:dyDescent="0.35">
      <c r="B98" s="162"/>
      <c r="C98" s="125"/>
      <c r="D98" s="157" t="s">
        <v>126</v>
      </c>
      <c r="E98" s="235">
        <f>E95+E96+E97</f>
        <v>0.1125</v>
      </c>
      <c r="F98" s="232"/>
      <c r="G98" s="147"/>
      <c r="H98" s="111"/>
      <c r="I98" s="247"/>
      <c r="J98" s="245"/>
      <c r="K98" s="246"/>
      <c r="L98" s="260"/>
      <c r="M98" s="260"/>
      <c r="N98" s="260"/>
      <c r="O98" s="260"/>
      <c r="P98" s="260"/>
      <c r="Q98" s="260"/>
      <c r="R98" s="260"/>
      <c r="S98" s="260"/>
      <c r="T98" s="260"/>
      <c r="U98" s="259"/>
      <c r="V98" s="259"/>
      <c r="W98" s="259"/>
    </row>
    <row r="99" spans="2:24" ht="24.95" customHeight="1" thickBot="1" x14ac:dyDescent="0.4">
      <c r="B99" s="142"/>
      <c r="C99" s="143"/>
      <c r="D99" s="143"/>
      <c r="E99" s="236"/>
      <c r="F99" s="236" t="s">
        <v>53</v>
      </c>
      <c r="G99" s="144">
        <f>G92+G93+G95+G96+G97</f>
        <v>211.41777774084508</v>
      </c>
      <c r="H99" s="111"/>
      <c r="I99" s="434" t="s">
        <v>274</v>
      </c>
      <c r="J99" s="252"/>
      <c r="K99" s="279"/>
      <c r="L99" s="111"/>
      <c r="M99" s="111"/>
      <c r="N99" s="111"/>
      <c r="O99" s="111"/>
      <c r="P99" s="111"/>
      <c r="Q99" s="111"/>
      <c r="R99" s="111"/>
      <c r="S99" s="111"/>
      <c r="T99" s="111"/>
      <c r="U99" s="259"/>
      <c r="V99" s="259"/>
      <c r="W99" s="259"/>
    </row>
    <row r="100" spans="2:24" ht="18" customHeight="1" thickBot="1" x14ac:dyDescent="0.4">
      <c r="B100" s="518"/>
      <c r="C100" s="519"/>
      <c r="D100" s="519"/>
      <c r="E100" s="519"/>
      <c r="F100" s="519"/>
      <c r="G100" s="520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259"/>
      <c r="V100" s="259"/>
      <c r="W100" s="259"/>
    </row>
    <row r="101" spans="2:24" ht="24.95" customHeight="1" x14ac:dyDescent="0.35">
      <c r="B101" s="521" t="s">
        <v>129</v>
      </c>
      <c r="C101" s="522"/>
      <c r="D101" s="522"/>
      <c r="E101" s="522"/>
      <c r="F101" s="522"/>
      <c r="G101" s="523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259"/>
      <c r="V101" s="259"/>
      <c r="W101" s="259"/>
    </row>
    <row r="102" spans="2:24" ht="24.95" customHeight="1" x14ac:dyDescent="0.35">
      <c r="B102" s="524" t="s">
        <v>130</v>
      </c>
      <c r="C102" s="525"/>
      <c r="D102" s="525"/>
      <c r="E102" s="525"/>
      <c r="F102" s="525"/>
      <c r="G102" s="238" t="s">
        <v>67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259"/>
      <c r="V102" s="259"/>
      <c r="W102" s="259"/>
    </row>
    <row r="103" spans="2:24" ht="24.95" customHeight="1" x14ac:dyDescent="0.35">
      <c r="B103" s="124" t="s">
        <v>6</v>
      </c>
      <c r="C103" s="512" t="s">
        <v>131</v>
      </c>
      <c r="D103" s="513"/>
      <c r="E103" s="513"/>
      <c r="F103" s="514"/>
      <c r="G103" s="147">
        <f>G24</f>
        <v>303.60000000000002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259"/>
      <c r="V103" s="259"/>
      <c r="W103" s="259"/>
    </row>
    <row r="104" spans="2:24" ht="24.95" customHeight="1" x14ac:dyDescent="0.35">
      <c r="B104" s="124" t="s">
        <v>7</v>
      </c>
      <c r="C104" s="512" t="s">
        <v>132</v>
      </c>
      <c r="D104" s="513"/>
      <c r="E104" s="513"/>
      <c r="F104" s="514"/>
      <c r="G104" s="147">
        <f>G57</f>
        <v>333.54442104000003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259"/>
      <c r="V104" s="259"/>
      <c r="W104" s="259"/>
    </row>
    <row r="105" spans="2:24" ht="24.95" customHeight="1" x14ac:dyDescent="0.35">
      <c r="B105" s="124" t="s">
        <v>8</v>
      </c>
      <c r="C105" s="512" t="s">
        <v>133</v>
      </c>
      <c r="D105" s="513"/>
      <c r="E105" s="513"/>
      <c r="F105" s="514"/>
      <c r="G105" s="129">
        <f>G67</f>
        <v>20.232268319999999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259"/>
      <c r="V105" s="259"/>
      <c r="W105" s="259"/>
    </row>
    <row r="106" spans="2:24" ht="24.95" customHeight="1" x14ac:dyDescent="0.35">
      <c r="B106" s="124" t="s">
        <v>9</v>
      </c>
      <c r="C106" s="512" t="s">
        <v>134</v>
      </c>
      <c r="D106" s="513"/>
      <c r="E106" s="513"/>
      <c r="F106" s="514"/>
      <c r="G106" s="129">
        <f>G80</f>
        <v>44.056124640000007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259"/>
      <c r="V106" s="259"/>
      <c r="W106" s="259"/>
    </row>
    <row r="107" spans="2:24" ht="24.95" customHeight="1" x14ac:dyDescent="0.35">
      <c r="B107" s="124" t="s">
        <v>10</v>
      </c>
      <c r="C107" s="512" t="s">
        <v>135</v>
      </c>
      <c r="D107" s="513"/>
      <c r="E107" s="513"/>
      <c r="F107" s="514"/>
      <c r="G107" s="129">
        <f>G88</f>
        <v>0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259"/>
      <c r="V107" s="259"/>
      <c r="W107" s="259"/>
    </row>
    <row r="108" spans="2:24" ht="24.95" customHeight="1" thickBot="1" x14ac:dyDescent="0.4">
      <c r="B108" s="239" t="s">
        <v>12</v>
      </c>
      <c r="C108" s="515" t="s">
        <v>136</v>
      </c>
      <c r="D108" s="516"/>
      <c r="E108" s="516"/>
      <c r="F108" s="517"/>
      <c r="G108" s="240">
        <f>G99</f>
        <v>211.41777774084508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259"/>
      <c r="V108" s="259"/>
      <c r="W108" s="259"/>
    </row>
    <row r="109" spans="2:24" ht="30" customHeight="1" thickBot="1" x14ac:dyDescent="0.4">
      <c r="B109" s="241"/>
      <c r="C109" s="242"/>
      <c r="D109" s="631" t="s">
        <v>138</v>
      </c>
      <c r="E109" s="631"/>
      <c r="F109" s="632"/>
      <c r="G109" s="243">
        <f>SUM(G103:G108)</f>
        <v>912.85059174084506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259"/>
      <c r="V109" s="259"/>
      <c r="W109" s="259"/>
    </row>
    <row r="110" spans="2:24" ht="18" customHeight="1" x14ac:dyDescent="0.35">
      <c r="B110" s="286"/>
      <c r="C110" s="286"/>
      <c r="D110" s="286"/>
      <c r="E110" s="286"/>
      <c r="F110" s="287"/>
      <c r="G110" s="288"/>
      <c r="H110" s="259"/>
      <c r="I110" s="259"/>
      <c r="J110" s="289"/>
      <c r="K110" s="289"/>
      <c r="L110" s="289"/>
      <c r="M110" s="289"/>
      <c r="N110" s="289"/>
      <c r="O110" s="289"/>
      <c r="P110" s="289"/>
      <c r="Q110" s="259"/>
      <c r="R110" s="259"/>
      <c r="S110" s="259"/>
      <c r="T110" s="259"/>
      <c r="U110" s="259"/>
      <c r="V110" s="259"/>
      <c r="W110" s="259"/>
    </row>
    <row r="111" spans="2:24" ht="20.25" x14ac:dyDescent="0.3">
      <c r="C111" s="19"/>
    </row>
    <row r="112" spans="2:24" x14ac:dyDescent="0.25">
      <c r="C112" s="4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</sheetData>
  <sheetProtection deleteColumns="0"/>
  <mergeCells count="116">
    <mergeCell ref="B1:G1"/>
    <mergeCell ref="B2:D2"/>
    <mergeCell ref="E2:G2"/>
    <mergeCell ref="B3:D3"/>
    <mergeCell ref="E3:G3"/>
    <mergeCell ref="I1:K1"/>
    <mergeCell ref="B7:D7"/>
    <mergeCell ref="E7:G7"/>
    <mergeCell ref="B8:D8"/>
    <mergeCell ref="E8:G8"/>
    <mergeCell ref="B9:D9"/>
    <mergeCell ref="E9:G9"/>
    <mergeCell ref="B4:D4"/>
    <mergeCell ref="E4:G4"/>
    <mergeCell ref="B5:D5"/>
    <mergeCell ref="E5:G5"/>
    <mergeCell ref="B6:D6"/>
    <mergeCell ref="E6:G6"/>
    <mergeCell ref="B13:D14"/>
    <mergeCell ref="E13:G13"/>
    <mergeCell ref="E14:G14"/>
    <mergeCell ref="B15:D15"/>
    <mergeCell ref="E15:G15"/>
    <mergeCell ref="I21:K21"/>
    <mergeCell ref="B10:D10"/>
    <mergeCell ref="E10:G10"/>
    <mergeCell ref="B11:D11"/>
    <mergeCell ref="E11:G11"/>
    <mergeCell ref="B12:G12"/>
    <mergeCell ref="E24:F24"/>
    <mergeCell ref="B26:G26"/>
    <mergeCell ref="B27:G27"/>
    <mergeCell ref="B28:G28"/>
    <mergeCell ref="C29:E29"/>
    <mergeCell ref="B25:G25"/>
    <mergeCell ref="I30:K30"/>
    <mergeCell ref="B16:G16"/>
    <mergeCell ref="B17:G17"/>
    <mergeCell ref="C37:E37"/>
    <mergeCell ref="C38:E38"/>
    <mergeCell ref="C39:E39"/>
    <mergeCell ref="I39:K39"/>
    <mergeCell ref="C30:D30"/>
    <mergeCell ref="C31:D31"/>
    <mergeCell ref="C33:F33"/>
    <mergeCell ref="B35:G35"/>
    <mergeCell ref="C36:E36"/>
    <mergeCell ref="C43:E43"/>
    <mergeCell ref="C44:E44"/>
    <mergeCell ref="B46:G46"/>
    <mergeCell ref="C47:F47"/>
    <mergeCell ref="I48:K49"/>
    <mergeCell ref="I50:K51"/>
    <mergeCell ref="C40:E40"/>
    <mergeCell ref="C41:E41"/>
    <mergeCell ref="C42:E42"/>
    <mergeCell ref="C52:F52"/>
    <mergeCell ref="C53:F53"/>
    <mergeCell ref="C54:F54"/>
    <mergeCell ref="C55:F55"/>
    <mergeCell ref="B48:B49"/>
    <mergeCell ref="C48:C49"/>
    <mergeCell ref="G48:G49"/>
    <mergeCell ref="B50:B51"/>
    <mergeCell ref="C50:D51"/>
    <mergeCell ref="G50:G51"/>
    <mergeCell ref="C61:E61"/>
    <mergeCell ref="I61:K61"/>
    <mergeCell ref="C62:E62"/>
    <mergeCell ref="I62:K62"/>
    <mergeCell ref="I64:K64"/>
    <mergeCell ref="E57:F57"/>
    <mergeCell ref="B58:G58"/>
    <mergeCell ref="B59:G59"/>
    <mergeCell ref="C60:E60"/>
    <mergeCell ref="C71:E71"/>
    <mergeCell ref="C72:E72"/>
    <mergeCell ref="C73:E73"/>
    <mergeCell ref="C66:E66"/>
    <mergeCell ref="I66:K66"/>
    <mergeCell ref="B68:G68"/>
    <mergeCell ref="B69:G69"/>
    <mergeCell ref="C70:E70"/>
    <mergeCell ref="I63:K63"/>
    <mergeCell ref="C64:E64"/>
    <mergeCell ref="C65:E65"/>
    <mergeCell ref="C77:E77"/>
    <mergeCell ref="C79:F79"/>
    <mergeCell ref="E80:F80"/>
    <mergeCell ref="B81:G81"/>
    <mergeCell ref="B82:G82"/>
    <mergeCell ref="C83:F83"/>
    <mergeCell ref="C74:E74"/>
    <mergeCell ref="C75:E75"/>
    <mergeCell ref="C76:E76"/>
    <mergeCell ref="I84:I85"/>
    <mergeCell ref="D109:F109"/>
    <mergeCell ref="I92:K92"/>
    <mergeCell ref="I93:K93"/>
    <mergeCell ref="I94:K94"/>
    <mergeCell ref="I95:K95"/>
    <mergeCell ref="C104:F104"/>
    <mergeCell ref="C105:F105"/>
    <mergeCell ref="C106:F106"/>
    <mergeCell ref="C107:F107"/>
    <mergeCell ref="C108:F108"/>
    <mergeCell ref="B100:G100"/>
    <mergeCell ref="B101:G101"/>
    <mergeCell ref="B102:F102"/>
    <mergeCell ref="C103:F103"/>
    <mergeCell ref="B90:G90"/>
    <mergeCell ref="C84:F84"/>
    <mergeCell ref="C85:F85"/>
    <mergeCell ref="C86:F86"/>
    <mergeCell ref="C87:F87"/>
    <mergeCell ref="E88:F88"/>
  </mergeCells>
  <hyperlinks>
    <hyperlink ref="J2" location="RESUMO!A1" display="&lt;- RESUMO"/>
    <hyperlink ref="I84:I85" location="'UNIFORMES E EPI''S'!A1" display="Valor obtido na aba &quot;Uniformes e Epi's&quot;"/>
    <hyperlink ref="I67" r:id="rId1"/>
    <hyperlink ref="I80" r:id="rId2"/>
    <hyperlink ref="I99" r:id="rId3"/>
  </hyperlinks>
  <pageMargins left="0.511811024" right="0.511811024" top="0.78740157499999996" bottom="0.78740157499999996" header="0.31496062000000002" footer="0.31496062000000002"/>
  <pageSetup paperSize="9" scale="50" fitToHeight="0" orientation="portrait" r:id="rId4"/>
  <legacy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111"/>
  <sheetViews>
    <sheetView zoomScale="60" zoomScaleNormal="60" workbookViewId="0">
      <selection activeCell="F20" sqref="F20"/>
    </sheetView>
  </sheetViews>
  <sheetFormatPr defaultRowHeight="15" x14ac:dyDescent="0.25"/>
  <cols>
    <col min="1" max="1" width="3.28515625" style="8" customWidth="1"/>
    <col min="2" max="2" width="10.5703125" style="8" customWidth="1"/>
    <col min="3" max="3" width="57.85546875" style="8" customWidth="1"/>
    <col min="4" max="4" width="34.42578125" style="8" customWidth="1"/>
    <col min="5" max="5" width="32.140625" style="8" customWidth="1"/>
    <col min="6" max="6" width="37.7109375" style="8" customWidth="1"/>
    <col min="7" max="7" width="25.5703125" style="8" customWidth="1"/>
    <col min="8" max="8" width="2.28515625" style="8" customWidth="1"/>
    <col min="9" max="9" width="60.7109375" style="8" customWidth="1"/>
    <col min="10" max="11" width="55.7109375" style="8" customWidth="1"/>
    <col min="12" max="12" width="4.140625" style="8" customWidth="1"/>
    <col min="13" max="13" width="12.5703125" style="8" customWidth="1"/>
    <col min="14" max="14" width="13.85546875" style="8" customWidth="1"/>
    <col min="15" max="15" width="14" style="8" customWidth="1"/>
    <col min="16" max="16" width="14.28515625" style="8" customWidth="1"/>
    <col min="17" max="17" width="15.140625" style="8" customWidth="1"/>
    <col min="18" max="18" width="16" style="8" customWidth="1"/>
    <col min="19" max="19" width="14.7109375" style="8" customWidth="1"/>
    <col min="20" max="20" width="13" style="8" customWidth="1"/>
    <col min="21" max="16384" width="9.140625" style="8"/>
  </cols>
  <sheetData>
    <row r="1" spans="2:23" ht="50.1" customHeight="1" thickBot="1" x14ac:dyDescent="0.3">
      <c r="B1" s="610" t="s">
        <v>39</v>
      </c>
      <c r="C1" s="611"/>
      <c r="D1" s="611"/>
      <c r="E1" s="611"/>
      <c r="F1" s="611"/>
      <c r="G1" s="612"/>
      <c r="H1" s="110"/>
      <c r="I1" s="503" t="s">
        <v>54</v>
      </c>
      <c r="J1" s="503"/>
      <c r="K1" s="503"/>
      <c r="L1" s="258"/>
      <c r="M1" s="258"/>
      <c r="N1" s="258"/>
      <c r="O1" s="258"/>
      <c r="P1" s="258"/>
      <c r="Q1" s="258"/>
      <c r="R1" s="258"/>
      <c r="S1" s="20"/>
      <c r="T1" s="20"/>
      <c r="U1" s="36"/>
      <c r="V1" s="36"/>
      <c r="W1" s="36"/>
    </row>
    <row r="2" spans="2:23" ht="24.95" customHeight="1" x14ac:dyDescent="0.3">
      <c r="B2" s="613" t="s">
        <v>0</v>
      </c>
      <c r="C2" s="614"/>
      <c r="D2" s="614"/>
      <c r="E2" s="615"/>
      <c r="F2" s="616"/>
      <c r="G2" s="617"/>
      <c r="H2" s="111"/>
      <c r="I2" s="291" t="s">
        <v>58</v>
      </c>
      <c r="J2" s="425" t="s">
        <v>294</v>
      </c>
      <c r="K2" s="273"/>
      <c r="L2" s="273"/>
      <c r="M2" s="260"/>
      <c r="N2" s="260"/>
      <c r="O2" s="260"/>
      <c r="P2" s="260"/>
      <c r="Q2" s="260"/>
      <c r="R2" s="260"/>
      <c r="S2" s="17"/>
      <c r="T2" s="17"/>
      <c r="U2" s="36"/>
      <c r="V2" s="36"/>
      <c r="W2" s="36"/>
    </row>
    <row r="3" spans="2:23" ht="24.95" customHeight="1" x14ac:dyDescent="0.3">
      <c r="B3" s="596" t="s">
        <v>1</v>
      </c>
      <c r="C3" s="597"/>
      <c r="D3" s="597"/>
      <c r="E3" s="595"/>
      <c r="F3" s="547"/>
      <c r="G3" s="548"/>
      <c r="H3" s="115"/>
      <c r="I3" s="292"/>
      <c r="J3" s="261"/>
      <c r="K3" s="260"/>
      <c r="L3" s="260"/>
      <c r="M3" s="260"/>
      <c r="N3" s="260"/>
      <c r="O3" s="260"/>
      <c r="P3" s="260"/>
      <c r="Q3" s="260"/>
      <c r="R3" s="260"/>
      <c r="S3" s="17"/>
      <c r="T3" s="17"/>
      <c r="U3" s="36"/>
      <c r="V3" s="36"/>
      <c r="W3" s="36"/>
    </row>
    <row r="4" spans="2:23" ht="24.95" customHeight="1" x14ac:dyDescent="0.3">
      <c r="B4" s="596" t="s">
        <v>2</v>
      </c>
      <c r="C4" s="597"/>
      <c r="D4" s="597"/>
      <c r="E4" s="595"/>
      <c r="F4" s="547"/>
      <c r="G4" s="548"/>
      <c r="H4" s="115"/>
      <c r="I4" s="292"/>
      <c r="J4" s="261"/>
      <c r="K4" s="260"/>
      <c r="L4" s="260"/>
      <c r="M4" s="260"/>
      <c r="N4" s="260"/>
      <c r="O4" s="260"/>
      <c r="P4" s="260"/>
      <c r="Q4" s="260"/>
      <c r="R4" s="260"/>
      <c r="S4" s="17"/>
      <c r="T4" s="17"/>
      <c r="U4" s="36"/>
      <c r="V4" s="36"/>
      <c r="W4" s="36"/>
    </row>
    <row r="5" spans="2:23" ht="24.95" customHeight="1" x14ac:dyDescent="0.3">
      <c r="B5" s="598" t="s">
        <v>55</v>
      </c>
      <c r="C5" s="599"/>
      <c r="D5" s="600"/>
      <c r="E5" s="601"/>
      <c r="F5" s="602"/>
      <c r="G5" s="603"/>
      <c r="H5" s="115"/>
      <c r="I5" s="292"/>
      <c r="J5" s="261"/>
      <c r="K5" s="260"/>
      <c r="L5" s="260"/>
      <c r="M5" s="260"/>
      <c r="N5" s="260"/>
      <c r="O5" s="260"/>
      <c r="P5" s="260"/>
      <c r="Q5" s="260"/>
      <c r="R5" s="260"/>
      <c r="S5" s="17"/>
      <c r="T5" s="17"/>
      <c r="U5" s="36"/>
      <c r="V5" s="36"/>
      <c r="W5" s="36"/>
    </row>
    <row r="6" spans="2:23" ht="24.95" customHeight="1" x14ac:dyDescent="0.3">
      <c r="B6" s="596" t="s">
        <v>3</v>
      </c>
      <c r="C6" s="597"/>
      <c r="D6" s="597"/>
      <c r="E6" s="595" t="s">
        <v>56</v>
      </c>
      <c r="F6" s="547"/>
      <c r="G6" s="548"/>
      <c r="H6" s="115"/>
      <c r="I6" s="292"/>
      <c r="J6" s="261"/>
      <c r="K6" s="260"/>
      <c r="L6" s="260"/>
      <c r="M6" s="260"/>
      <c r="N6" s="260"/>
      <c r="O6" s="260"/>
      <c r="P6" s="260"/>
      <c r="Q6" s="260"/>
      <c r="R6" s="260"/>
      <c r="S6" s="17"/>
      <c r="T6" s="17"/>
      <c r="U6" s="36"/>
      <c r="V6" s="36"/>
      <c r="W6" s="36"/>
    </row>
    <row r="7" spans="2:23" ht="24.95" customHeight="1" x14ac:dyDescent="0.3">
      <c r="B7" s="618" t="s">
        <v>40</v>
      </c>
      <c r="C7" s="619"/>
      <c r="D7" s="619"/>
      <c r="E7" s="601"/>
      <c r="F7" s="602"/>
      <c r="G7" s="603"/>
      <c r="H7" s="115"/>
      <c r="I7" s="292"/>
      <c r="J7" s="261"/>
      <c r="K7" s="260"/>
      <c r="L7" s="260"/>
      <c r="M7" s="260"/>
      <c r="N7" s="260"/>
      <c r="O7" s="260"/>
      <c r="P7" s="260"/>
      <c r="Q7" s="260"/>
      <c r="R7" s="260"/>
      <c r="S7" s="17"/>
      <c r="T7" s="17"/>
      <c r="U7" s="36"/>
      <c r="V7" s="36"/>
      <c r="W7" s="36"/>
    </row>
    <row r="8" spans="2:23" ht="24.95" customHeight="1" x14ac:dyDescent="0.3">
      <c r="B8" s="607" t="s">
        <v>57</v>
      </c>
      <c r="C8" s="608"/>
      <c r="D8" s="609"/>
      <c r="E8" s="601"/>
      <c r="F8" s="602"/>
      <c r="G8" s="603"/>
      <c r="H8" s="115"/>
      <c r="I8" s="292"/>
      <c r="J8" s="261"/>
      <c r="K8" s="260"/>
      <c r="L8" s="260"/>
      <c r="M8" s="260"/>
      <c r="N8" s="260"/>
      <c r="O8" s="260"/>
      <c r="P8" s="260"/>
      <c r="Q8" s="260"/>
      <c r="R8" s="260"/>
      <c r="S8" s="17"/>
      <c r="T8" s="17"/>
      <c r="U8" s="36"/>
      <c r="V8" s="36"/>
      <c r="W8" s="36"/>
    </row>
    <row r="9" spans="2:23" ht="24.95" customHeight="1" x14ac:dyDescent="0.3">
      <c r="B9" s="607" t="s">
        <v>45</v>
      </c>
      <c r="C9" s="608"/>
      <c r="D9" s="609"/>
      <c r="E9" s="595" t="s">
        <v>189</v>
      </c>
      <c r="F9" s="547"/>
      <c r="G9" s="548"/>
      <c r="H9" s="111"/>
      <c r="I9" s="292" t="s">
        <v>59</v>
      </c>
      <c r="J9" s="217"/>
      <c r="K9" s="260"/>
      <c r="L9" s="260"/>
      <c r="M9" s="260"/>
      <c r="N9" s="260"/>
      <c r="O9" s="260"/>
      <c r="P9" s="260"/>
      <c r="Q9" s="260"/>
      <c r="R9" s="260"/>
      <c r="S9" s="17"/>
      <c r="T9" s="17"/>
      <c r="U9" s="36"/>
      <c r="V9" s="36"/>
      <c r="W9" s="36"/>
    </row>
    <row r="10" spans="2:23" ht="24.95" customHeight="1" x14ac:dyDescent="0.3">
      <c r="B10" s="596" t="s">
        <v>4</v>
      </c>
      <c r="C10" s="597"/>
      <c r="D10" s="597"/>
      <c r="E10" s="595">
        <v>12</v>
      </c>
      <c r="F10" s="547"/>
      <c r="G10" s="548"/>
      <c r="H10" s="115"/>
      <c r="I10" s="292"/>
      <c r="J10" s="261"/>
      <c r="K10" s="260"/>
      <c r="L10" s="260"/>
      <c r="M10" s="260"/>
      <c r="N10" s="260"/>
      <c r="O10" s="260"/>
      <c r="P10" s="260"/>
      <c r="Q10" s="260"/>
      <c r="R10" s="260"/>
      <c r="S10" s="17"/>
      <c r="T10" s="17"/>
      <c r="U10" s="36"/>
      <c r="V10" s="36"/>
      <c r="W10" s="36"/>
    </row>
    <row r="11" spans="2:23" ht="24.95" customHeight="1" x14ac:dyDescent="0.3">
      <c r="B11" s="598" t="s">
        <v>122</v>
      </c>
      <c r="C11" s="599"/>
      <c r="D11" s="600"/>
      <c r="E11" s="601" t="s">
        <v>123</v>
      </c>
      <c r="F11" s="602"/>
      <c r="G11" s="603"/>
      <c r="H11" s="115"/>
      <c r="I11" s="292" t="s">
        <v>124</v>
      </c>
      <c r="J11" s="261"/>
      <c r="K11" s="260"/>
      <c r="L11" s="260"/>
      <c r="M11" s="260"/>
      <c r="N11" s="260"/>
      <c r="O11" s="260"/>
      <c r="P11" s="260"/>
      <c r="Q11" s="260"/>
      <c r="R11" s="260"/>
      <c r="S11" s="17"/>
      <c r="T11" s="17"/>
      <c r="U11" s="36"/>
      <c r="V11" s="36"/>
      <c r="W11" s="36"/>
    </row>
    <row r="12" spans="2:23" ht="18" customHeight="1" x14ac:dyDescent="0.3">
      <c r="B12" s="604"/>
      <c r="C12" s="605"/>
      <c r="D12" s="605"/>
      <c r="E12" s="605"/>
      <c r="F12" s="595"/>
      <c r="G12" s="606"/>
      <c r="H12" s="115"/>
      <c r="I12" s="292"/>
      <c r="J12" s="261"/>
      <c r="K12" s="260"/>
      <c r="L12" s="260"/>
      <c r="M12" s="260"/>
      <c r="N12" s="260"/>
      <c r="O12" s="260"/>
      <c r="P12" s="260"/>
      <c r="Q12" s="260"/>
      <c r="R12" s="260"/>
      <c r="S12" s="17"/>
      <c r="T12" s="17"/>
      <c r="U12" s="36"/>
      <c r="V12" s="36"/>
      <c r="W12" s="36"/>
    </row>
    <row r="13" spans="2:23" ht="24.95" customHeight="1" x14ac:dyDescent="0.3">
      <c r="B13" s="581" t="s">
        <v>41</v>
      </c>
      <c r="C13" s="582"/>
      <c r="D13" s="583"/>
      <c r="E13" s="587" t="s">
        <v>162</v>
      </c>
      <c r="F13" s="588"/>
      <c r="G13" s="589"/>
      <c r="H13" s="115"/>
      <c r="I13" s="292"/>
      <c r="J13" s="217"/>
      <c r="K13" s="260"/>
      <c r="L13" s="260"/>
      <c r="M13" s="260"/>
      <c r="N13" s="260"/>
      <c r="O13" s="260"/>
      <c r="P13" s="260"/>
      <c r="Q13" s="260"/>
      <c r="R13" s="260"/>
      <c r="S13" s="17"/>
      <c r="T13" s="17"/>
      <c r="U13" s="36"/>
      <c r="V13" s="36"/>
      <c r="W13" s="36"/>
    </row>
    <row r="14" spans="2:23" ht="24.95" customHeight="1" x14ac:dyDescent="0.3">
      <c r="B14" s="584"/>
      <c r="C14" s="585"/>
      <c r="D14" s="586"/>
      <c r="E14" s="590" t="s">
        <v>280</v>
      </c>
      <c r="F14" s="591"/>
      <c r="G14" s="592"/>
      <c r="H14" s="115"/>
      <c r="I14" s="292"/>
      <c r="J14" s="217"/>
      <c r="K14" s="260"/>
      <c r="L14" s="260"/>
      <c r="M14" s="260"/>
      <c r="N14" s="260"/>
      <c r="O14" s="260"/>
      <c r="P14" s="260"/>
      <c r="Q14" s="260"/>
      <c r="R14" s="260"/>
      <c r="S14" s="17"/>
      <c r="T14" s="17"/>
      <c r="U14" s="36"/>
      <c r="V14" s="36"/>
      <c r="W14" s="36"/>
    </row>
    <row r="15" spans="2:23" ht="24.95" customHeight="1" thickBot="1" x14ac:dyDescent="0.35">
      <c r="B15" s="593" t="s">
        <v>42</v>
      </c>
      <c r="C15" s="594"/>
      <c r="D15" s="594"/>
      <c r="E15" s="595">
        <v>1</v>
      </c>
      <c r="F15" s="547"/>
      <c r="G15" s="548"/>
      <c r="H15" s="115"/>
      <c r="I15" s="293"/>
      <c r="J15" s="217"/>
      <c r="K15" s="260"/>
      <c r="L15" s="260"/>
      <c r="M15" s="260"/>
      <c r="N15" s="260"/>
      <c r="O15" s="260"/>
      <c r="P15" s="260"/>
      <c r="Q15" s="260"/>
      <c r="R15" s="260"/>
      <c r="S15" s="17"/>
      <c r="T15" s="17"/>
      <c r="U15" s="36"/>
      <c r="V15" s="36"/>
      <c r="W15" s="36"/>
    </row>
    <row r="16" spans="2:23" ht="24.95" customHeight="1" x14ac:dyDescent="0.3">
      <c r="B16" s="578" t="s">
        <v>5</v>
      </c>
      <c r="C16" s="579"/>
      <c r="D16" s="579"/>
      <c r="E16" s="579"/>
      <c r="F16" s="579"/>
      <c r="G16" s="580"/>
      <c r="H16" s="115"/>
      <c r="I16" s="115"/>
      <c r="J16" s="111"/>
      <c r="K16" s="111"/>
      <c r="L16" s="111"/>
      <c r="M16" s="111"/>
      <c r="N16" s="111"/>
      <c r="O16" s="111"/>
      <c r="P16" s="111"/>
      <c r="Q16" s="111"/>
      <c r="R16" s="111"/>
      <c r="S16" s="10"/>
      <c r="T16" s="10"/>
      <c r="U16" s="36"/>
      <c r="V16" s="36"/>
      <c r="W16" s="36"/>
    </row>
    <row r="17" spans="2:23" ht="24.95" customHeight="1" thickBot="1" x14ac:dyDescent="0.35">
      <c r="B17" s="533" t="s">
        <v>49</v>
      </c>
      <c r="C17" s="528"/>
      <c r="D17" s="528"/>
      <c r="E17" s="528"/>
      <c r="F17" s="528"/>
      <c r="G17" s="534"/>
      <c r="H17" s="115"/>
      <c r="I17" s="115"/>
      <c r="J17" s="111"/>
      <c r="K17" s="111"/>
      <c r="L17" s="111"/>
      <c r="M17" s="111"/>
      <c r="N17" s="111"/>
      <c r="O17" s="111"/>
      <c r="P17" s="111"/>
      <c r="Q17" s="111"/>
      <c r="R17" s="111"/>
      <c r="S17" s="10"/>
      <c r="T17" s="10"/>
      <c r="U17" s="36"/>
      <c r="V17" s="36"/>
      <c r="W17" s="36"/>
    </row>
    <row r="18" spans="2:23" ht="24.95" customHeight="1" x14ac:dyDescent="0.3">
      <c r="B18" s="120" t="s">
        <v>62</v>
      </c>
      <c r="C18" s="121" t="s">
        <v>63</v>
      </c>
      <c r="D18" s="122" t="s">
        <v>64</v>
      </c>
      <c r="E18" s="122" t="s">
        <v>65</v>
      </c>
      <c r="F18" s="122" t="s">
        <v>66</v>
      </c>
      <c r="G18" s="123" t="s">
        <v>67</v>
      </c>
      <c r="H18" s="115"/>
      <c r="I18" s="112" t="s">
        <v>58</v>
      </c>
      <c r="J18" s="113"/>
      <c r="K18" s="216"/>
      <c r="L18" s="273"/>
      <c r="M18" s="260"/>
      <c r="N18" s="260"/>
      <c r="O18" s="260"/>
      <c r="P18" s="260"/>
      <c r="Q18" s="260"/>
      <c r="R18" s="260"/>
      <c r="S18" s="17"/>
      <c r="T18" s="17"/>
      <c r="U18" s="36"/>
      <c r="V18" s="36"/>
      <c r="W18" s="36"/>
    </row>
    <row r="19" spans="2:23" ht="24.95" customHeight="1" x14ac:dyDescent="0.3">
      <c r="B19" s="124" t="s">
        <v>6</v>
      </c>
      <c r="C19" s="125" t="s">
        <v>43</v>
      </c>
      <c r="D19" s="126" t="s">
        <v>68</v>
      </c>
      <c r="E19" s="127">
        <v>1</v>
      </c>
      <c r="F19" s="128">
        <v>0</v>
      </c>
      <c r="G19" s="129">
        <f>F19</f>
        <v>0</v>
      </c>
      <c r="H19" s="111"/>
      <c r="I19" s="130" t="s">
        <v>61</v>
      </c>
      <c r="J19" s="131"/>
      <c r="K19" s="261"/>
      <c r="L19" s="260"/>
      <c r="M19" s="260"/>
      <c r="N19" s="260"/>
      <c r="O19" s="260"/>
      <c r="P19" s="260"/>
      <c r="Q19" s="260"/>
      <c r="R19" s="260"/>
      <c r="S19" s="295"/>
      <c r="T19" s="295"/>
      <c r="U19" s="36"/>
      <c r="V19" s="36"/>
      <c r="W19" s="36"/>
    </row>
    <row r="20" spans="2:23" ht="24.95" customHeight="1" x14ac:dyDescent="0.3">
      <c r="B20" s="124" t="s">
        <v>7</v>
      </c>
      <c r="C20" s="125" t="s">
        <v>44</v>
      </c>
      <c r="D20" s="126" t="s">
        <v>68</v>
      </c>
      <c r="E20" s="127">
        <v>220</v>
      </c>
      <c r="F20" s="132">
        <f>(G19+G21)/E20</f>
        <v>0</v>
      </c>
      <c r="G20" s="129">
        <f>F20</f>
        <v>0</v>
      </c>
      <c r="H20" s="111"/>
      <c r="I20" s="116" t="s">
        <v>159</v>
      </c>
      <c r="J20" s="117"/>
      <c r="K20" s="217"/>
      <c r="L20" s="262"/>
      <c r="M20" s="262"/>
      <c r="N20" s="262"/>
      <c r="O20" s="262"/>
      <c r="P20" s="262"/>
      <c r="Q20" s="260"/>
      <c r="R20" s="260"/>
      <c r="S20" s="295"/>
      <c r="T20" s="295"/>
      <c r="U20" s="36"/>
      <c r="V20" s="36"/>
      <c r="W20" s="36"/>
    </row>
    <row r="21" spans="2:23" ht="24.95" customHeight="1" x14ac:dyDescent="0.3">
      <c r="B21" s="124" t="s">
        <v>8</v>
      </c>
      <c r="C21" s="125" t="s">
        <v>180</v>
      </c>
      <c r="D21" s="133">
        <v>0</v>
      </c>
      <c r="E21" s="134">
        <v>0</v>
      </c>
      <c r="F21" s="132">
        <f>F19*D21</f>
        <v>0</v>
      </c>
      <c r="G21" s="129">
        <f>F21</f>
        <v>0</v>
      </c>
      <c r="H21" s="111"/>
      <c r="I21" s="250"/>
      <c r="J21" s="251"/>
      <c r="K21" s="283"/>
      <c r="L21" s="284"/>
      <c r="M21" s="284"/>
      <c r="N21" s="284"/>
      <c r="O21" s="284"/>
      <c r="P21" s="284"/>
      <c r="Q21" s="284"/>
      <c r="R21" s="284"/>
      <c r="S21" s="296"/>
      <c r="T21" s="296"/>
      <c r="U21" s="36"/>
      <c r="V21" s="36"/>
      <c r="W21" s="36"/>
    </row>
    <row r="22" spans="2:23" ht="24.95" customHeight="1" x14ac:dyDescent="0.3">
      <c r="B22" s="124" t="s">
        <v>9</v>
      </c>
      <c r="C22" s="125" t="s">
        <v>69</v>
      </c>
      <c r="D22" s="133">
        <v>0</v>
      </c>
      <c r="E22" s="134">
        <v>0</v>
      </c>
      <c r="F22" s="132">
        <f>F20*D22</f>
        <v>0</v>
      </c>
      <c r="G22" s="129">
        <f>F22*E22</f>
        <v>0</v>
      </c>
      <c r="H22" s="111"/>
      <c r="I22" s="135"/>
      <c r="J22" s="136"/>
      <c r="K22" s="263"/>
      <c r="L22" s="264"/>
      <c r="M22" s="264"/>
      <c r="N22" s="264"/>
      <c r="O22" s="264"/>
      <c r="P22" s="264"/>
      <c r="Q22" s="264"/>
      <c r="R22" s="264"/>
      <c r="S22" s="297"/>
      <c r="T22" s="297"/>
      <c r="U22" s="36"/>
      <c r="V22" s="36"/>
      <c r="W22" s="36"/>
    </row>
    <row r="23" spans="2:23" ht="24.95" customHeight="1" thickBot="1" x14ac:dyDescent="0.3">
      <c r="B23" s="124" t="s">
        <v>10</v>
      </c>
      <c r="C23" s="125" t="s">
        <v>11</v>
      </c>
      <c r="D23" s="138"/>
      <c r="E23" s="132" t="s">
        <v>46</v>
      </c>
      <c r="F23" s="132"/>
      <c r="G23" s="129"/>
      <c r="H23" s="139"/>
      <c r="I23" s="140" t="s">
        <v>154</v>
      </c>
      <c r="J23" s="141"/>
      <c r="K23" s="217"/>
      <c r="L23" s="262"/>
      <c r="M23" s="262"/>
      <c r="N23" s="262"/>
      <c r="O23" s="262"/>
      <c r="P23" s="262"/>
      <c r="Q23" s="262"/>
      <c r="R23" s="262"/>
      <c r="S23" s="298"/>
      <c r="T23" s="298"/>
      <c r="U23" s="36"/>
      <c r="V23" s="36"/>
      <c r="W23" s="36"/>
    </row>
    <row r="24" spans="2:23" ht="18" customHeight="1" x14ac:dyDescent="0.3">
      <c r="B24" s="142"/>
      <c r="C24" s="143"/>
      <c r="D24" s="143"/>
      <c r="E24" s="528" t="s">
        <v>50</v>
      </c>
      <c r="F24" s="529"/>
      <c r="G24" s="144">
        <f>G19+G21+G22</f>
        <v>0</v>
      </c>
      <c r="H24" s="139"/>
      <c r="I24" s="139"/>
      <c r="J24" s="111"/>
      <c r="K24" s="111"/>
      <c r="L24" s="111"/>
      <c r="M24" s="111"/>
      <c r="N24" s="111"/>
      <c r="O24" s="111"/>
      <c r="P24" s="111"/>
      <c r="Q24" s="111"/>
      <c r="R24" s="111"/>
      <c r="S24" s="10"/>
      <c r="T24" s="10"/>
      <c r="U24" s="36"/>
      <c r="V24" s="36"/>
      <c r="W24" s="36"/>
    </row>
    <row r="25" spans="2:23" ht="20.25" x14ac:dyDescent="0.3">
      <c r="B25" s="546"/>
      <c r="C25" s="547"/>
      <c r="D25" s="547"/>
      <c r="E25" s="547"/>
      <c r="F25" s="547"/>
      <c r="G25" s="548"/>
      <c r="H25" s="115"/>
      <c r="I25" s="115"/>
      <c r="J25" s="111"/>
      <c r="K25" s="111"/>
      <c r="L25" s="111"/>
      <c r="M25" s="111"/>
      <c r="N25" s="111"/>
      <c r="O25" s="111"/>
      <c r="P25" s="111"/>
      <c r="Q25" s="111"/>
      <c r="R25" s="111"/>
      <c r="S25" s="10"/>
      <c r="T25" s="10"/>
      <c r="U25" s="36"/>
      <c r="V25" s="36"/>
      <c r="W25" s="36"/>
    </row>
    <row r="26" spans="2:23" ht="24.95" customHeight="1" x14ac:dyDescent="0.3">
      <c r="B26" s="533" t="s">
        <v>13</v>
      </c>
      <c r="C26" s="528"/>
      <c r="D26" s="528"/>
      <c r="E26" s="528"/>
      <c r="F26" s="528"/>
      <c r="G26" s="534"/>
      <c r="H26" s="115"/>
      <c r="I26" s="115"/>
      <c r="J26" s="111"/>
      <c r="K26" s="111"/>
      <c r="L26" s="111"/>
      <c r="M26" s="111"/>
      <c r="N26" s="111"/>
      <c r="O26" s="111"/>
      <c r="P26" s="111"/>
      <c r="Q26" s="111"/>
      <c r="R26" s="111"/>
      <c r="S26" s="10"/>
      <c r="T26" s="10"/>
      <c r="U26" s="36"/>
      <c r="V26" s="36"/>
      <c r="W26" s="36"/>
    </row>
    <row r="27" spans="2:23" ht="24.95" customHeight="1" thickBot="1" x14ac:dyDescent="0.35">
      <c r="B27" s="552" t="s">
        <v>72</v>
      </c>
      <c r="C27" s="553"/>
      <c r="D27" s="553"/>
      <c r="E27" s="553"/>
      <c r="F27" s="553"/>
      <c r="G27" s="554"/>
      <c r="H27" s="115"/>
      <c r="I27" s="115"/>
      <c r="J27" s="111"/>
      <c r="K27" s="111"/>
      <c r="L27" s="111"/>
      <c r="M27" s="111"/>
      <c r="N27" s="111"/>
      <c r="O27" s="111"/>
      <c r="P27" s="111"/>
      <c r="Q27" s="111"/>
      <c r="R27" s="111"/>
      <c r="S27" s="10"/>
      <c r="T27" s="10"/>
      <c r="U27" s="36"/>
      <c r="V27" s="36"/>
      <c r="W27" s="36"/>
    </row>
    <row r="28" spans="2:23" ht="24.95" customHeight="1" x14ac:dyDescent="0.3">
      <c r="B28" s="120" t="s">
        <v>73</v>
      </c>
      <c r="C28" s="576" t="s">
        <v>74</v>
      </c>
      <c r="D28" s="555"/>
      <c r="E28" s="577"/>
      <c r="F28" s="122" t="s">
        <v>64</v>
      </c>
      <c r="G28" s="123" t="s">
        <v>67</v>
      </c>
      <c r="H28" s="115"/>
      <c r="I28" s="112" t="s">
        <v>58</v>
      </c>
      <c r="J28" s="113"/>
      <c r="K28" s="113"/>
      <c r="L28" s="216"/>
      <c r="M28" s="260"/>
      <c r="N28" s="260"/>
      <c r="O28" s="260"/>
      <c r="P28" s="260"/>
      <c r="Q28" s="260"/>
      <c r="R28" s="260"/>
      <c r="S28" s="17"/>
      <c r="T28" s="17"/>
      <c r="U28" s="36"/>
      <c r="V28" s="36"/>
      <c r="W28" s="36"/>
    </row>
    <row r="29" spans="2:23" ht="57.75" customHeight="1" x14ac:dyDescent="0.25">
      <c r="B29" s="124" t="s">
        <v>6</v>
      </c>
      <c r="C29" s="531" t="s">
        <v>75</v>
      </c>
      <c r="D29" s="542"/>
      <c r="E29" s="146" t="s">
        <v>76</v>
      </c>
      <c r="F29" s="146">
        <v>8.3299999999999999E-2</v>
      </c>
      <c r="G29" s="147">
        <f>G24*F29</f>
        <v>0</v>
      </c>
      <c r="H29" s="115"/>
      <c r="I29" s="504" t="s">
        <v>79</v>
      </c>
      <c r="J29" s="505"/>
      <c r="K29" s="505"/>
      <c r="L29" s="217"/>
      <c r="M29" s="262"/>
      <c r="N29" s="262"/>
      <c r="O29" s="262"/>
      <c r="P29" s="262"/>
      <c r="Q29" s="262"/>
      <c r="R29" s="262"/>
      <c r="S29" s="298"/>
      <c r="T29" s="298"/>
      <c r="U29" s="36"/>
      <c r="V29" s="36"/>
      <c r="W29" s="36"/>
    </row>
    <row r="30" spans="2:23" ht="24.95" customHeight="1" thickBot="1" x14ac:dyDescent="0.35">
      <c r="B30" s="124" t="s">
        <v>7</v>
      </c>
      <c r="C30" s="531" t="s">
        <v>48</v>
      </c>
      <c r="D30" s="542"/>
      <c r="E30" s="148" t="s">
        <v>77</v>
      </c>
      <c r="F30" s="148">
        <v>0.121</v>
      </c>
      <c r="G30" s="147">
        <f>G24*F30</f>
        <v>0</v>
      </c>
      <c r="H30" s="115"/>
      <c r="I30" s="140" t="s">
        <v>80</v>
      </c>
      <c r="J30" s="252"/>
      <c r="K30" s="252"/>
      <c r="L30" s="261"/>
      <c r="M30" s="260"/>
      <c r="N30" s="260"/>
      <c r="O30" s="260"/>
      <c r="P30" s="260"/>
      <c r="Q30" s="260"/>
      <c r="R30" s="260"/>
      <c r="S30" s="295"/>
      <c r="T30" s="295"/>
      <c r="U30" s="36"/>
      <c r="V30" s="36"/>
      <c r="W30" s="36"/>
    </row>
    <row r="31" spans="2:23" ht="24.95" customHeight="1" x14ac:dyDescent="0.3">
      <c r="B31" s="149"/>
      <c r="C31" s="150"/>
      <c r="D31" s="150"/>
      <c r="E31" s="151"/>
      <c r="F31" s="152" t="s">
        <v>71</v>
      </c>
      <c r="G31" s="153">
        <f>G29+G30</f>
        <v>0</v>
      </c>
      <c r="H31" s="115"/>
      <c r="I31" s="115"/>
      <c r="J31" s="111"/>
      <c r="K31" s="111"/>
      <c r="L31" s="111"/>
      <c r="M31" s="111"/>
      <c r="N31" s="111"/>
      <c r="O31" s="111"/>
      <c r="P31" s="111"/>
      <c r="Q31" s="111"/>
      <c r="R31" s="111"/>
      <c r="S31" s="10"/>
      <c r="T31" s="10"/>
      <c r="U31" s="36"/>
      <c r="V31" s="36"/>
      <c r="W31" s="36"/>
    </row>
    <row r="32" spans="2:23" ht="24.95" customHeight="1" x14ac:dyDescent="0.3">
      <c r="B32" s="124" t="s">
        <v>8</v>
      </c>
      <c r="C32" s="570" t="s">
        <v>78</v>
      </c>
      <c r="D32" s="571"/>
      <c r="E32" s="571"/>
      <c r="F32" s="572"/>
      <c r="G32" s="154">
        <f>F44*G31</f>
        <v>0</v>
      </c>
      <c r="H32" s="115"/>
      <c r="I32" s="115"/>
      <c r="J32" s="111"/>
      <c r="K32" s="111"/>
      <c r="L32" s="111"/>
      <c r="M32" s="111"/>
      <c r="N32" s="111"/>
      <c r="O32" s="111"/>
      <c r="P32" s="111"/>
      <c r="Q32" s="111"/>
      <c r="R32" s="111"/>
      <c r="S32" s="10"/>
      <c r="T32" s="10"/>
      <c r="U32" s="36"/>
      <c r="V32" s="36"/>
      <c r="W32" s="36"/>
    </row>
    <row r="33" spans="2:23" ht="24.95" customHeight="1" x14ac:dyDescent="0.3">
      <c r="B33" s="155"/>
      <c r="C33" s="156"/>
      <c r="D33" s="156"/>
      <c r="E33" s="156"/>
      <c r="F33" s="157" t="s">
        <v>84</v>
      </c>
      <c r="G33" s="158">
        <f>G31+G32</f>
        <v>0</v>
      </c>
      <c r="H33" s="115"/>
      <c r="I33" s="115"/>
      <c r="J33" s="111"/>
      <c r="K33" s="111"/>
      <c r="L33" s="111"/>
      <c r="M33" s="111"/>
      <c r="N33" s="111"/>
      <c r="O33" s="111"/>
      <c r="P33" s="111"/>
      <c r="Q33" s="111"/>
      <c r="R33" s="111"/>
      <c r="S33" s="10"/>
      <c r="T33" s="10"/>
      <c r="U33" s="36"/>
      <c r="V33" s="36"/>
      <c r="W33" s="36"/>
    </row>
    <row r="34" spans="2:23" ht="55.5" customHeight="1" thickBot="1" x14ac:dyDescent="0.35">
      <c r="B34" s="573" t="s">
        <v>82</v>
      </c>
      <c r="C34" s="574"/>
      <c r="D34" s="574"/>
      <c r="E34" s="574"/>
      <c r="F34" s="574"/>
      <c r="G34" s="575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0"/>
      <c r="T34" s="10"/>
      <c r="U34" s="36"/>
      <c r="V34" s="36"/>
      <c r="W34" s="36"/>
    </row>
    <row r="35" spans="2:23" ht="24.95" customHeight="1" x14ac:dyDescent="0.3">
      <c r="B35" s="159" t="s">
        <v>81</v>
      </c>
      <c r="C35" s="569" t="s">
        <v>83</v>
      </c>
      <c r="D35" s="569"/>
      <c r="E35" s="569"/>
      <c r="F35" s="160" t="s">
        <v>64</v>
      </c>
      <c r="G35" s="161" t="s">
        <v>67</v>
      </c>
      <c r="H35" s="111"/>
      <c r="I35" s="112" t="s">
        <v>58</v>
      </c>
      <c r="J35" s="113"/>
      <c r="K35" s="113"/>
      <c r="L35" s="216"/>
      <c r="M35" s="260"/>
      <c r="N35" s="260"/>
      <c r="O35" s="260"/>
      <c r="P35" s="260"/>
      <c r="Q35" s="260"/>
      <c r="R35" s="260"/>
      <c r="S35" s="17"/>
      <c r="T35" s="17"/>
      <c r="U35" s="36"/>
      <c r="V35" s="36"/>
      <c r="W35" s="36"/>
    </row>
    <row r="36" spans="2:23" ht="24.95" customHeight="1" x14ac:dyDescent="0.3">
      <c r="B36" s="162" t="s">
        <v>6</v>
      </c>
      <c r="C36" s="541" t="s">
        <v>14</v>
      </c>
      <c r="D36" s="531"/>
      <c r="E36" s="542"/>
      <c r="F36" s="146">
        <v>0.2</v>
      </c>
      <c r="G36" s="163">
        <f>G24*F36</f>
        <v>0</v>
      </c>
      <c r="H36" s="111"/>
      <c r="I36" s="116" t="s">
        <v>85</v>
      </c>
      <c r="J36" s="117"/>
      <c r="K36" s="117"/>
      <c r="L36" s="217"/>
      <c r="M36" s="262"/>
      <c r="N36" s="262"/>
      <c r="O36" s="262"/>
      <c r="P36" s="262"/>
      <c r="Q36" s="262"/>
      <c r="R36" s="262"/>
      <c r="S36" s="298"/>
      <c r="T36" s="298"/>
      <c r="U36" s="36"/>
      <c r="V36" s="36"/>
      <c r="W36" s="36"/>
    </row>
    <row r="37" spans="2:23" ht="24.95" customHeight="1" x14ac:dyDescent="0.3">
      <c r="B37" s="162" t="s">
        <v>7</v>
      </c>
      <c r="C37" s="541" t="s">
        <v>15</v>
      </c>
      <c r="D37" s="531"/>
      <c r="E37" s="542"/>
      <c r="F37" s="148">
        <v>2.5000000000000001E-2</v>
      </c>
      <c r="G37" s="163">
        <f>G24*F37</f>
        <v>0</v>
      </c>
      <c r="H37" s="111"/>
      <c r="I37" s="116" t="s">
        <v>85</v>
      </c>
      <c r="J37" s="117"/>
      <c r="K37" s="117"/>
      <c r="L37" s="217"/>
      <c r="M37" s="262"/>
      <c r="N37" s="262"/>
      <c r="O37" s="262"/>
      <c r="P37" s="262"/>
      <c r="Q37" s="262"/>
      <c r="R37" s="262"/>
      <c r="S37" s="298"/>
      <c r="T37" s="298"/>
      <c r="U37" s="36"/>
      <c r="V37" s="36"/>
      <c r="W37" s="36"/>
    </row>
    <row r="38" spans="2:23" ht="58.5" customHeight="1" x14ac:dyDescent="0.3">
      <c r="B38" s="162" t="s">
        <v>8</v>
      </c>
      <c r="C38" s="541" t="s">
        <v>86</v>
      </c>
      <c r="D38" s="531"/>
      <c r="E38" s="542"/>
      <c r="F38" s="164">
        <v>0.06</v>
      </c>
      <c r="G38" s="165">
        <f>G24*F38</f>
        <v>0</v>
      </c>
      <c r="H38" s="166"/>
      <c r="I38" s="504" t="s">
        <v>275</v>
      </c>
      <c r="J38" s="505"/>
      <c r="K38" s="505"/>
      <c r="L38" s="217"/>
      <c r="M38" s="262"/>
      <c r="N38" s="262"/>
      <c r="O38" s="262"/>
      <c r="P38" s="262"/>
      <c r="Q38" s="262"/>
      <c r="R38" s="262"/>
      <c r="S38" s="298"/>
      <c r="T38" s="298"/>
      <c r="U38" s="36"/>
      <c r="V38" s="36"/>
      <c r="W38" s="36"/>
    </row>
    <row r="39" spans="2:23" ht="24.95" customHeight="1" x14ac:dyDescent="0.3">
      <c r="B39" s="162" t="s">
        <v>9</v>
      </c>
      <c r="C39" s="541" t="s">
        <v>16</v>
      </c>
      <c r="D39" s="531"/>
      <c r="E39" s="542"/>
      <c r="F39" s="148">
        <v>1.4999999999999999E-2</v>
      </c>
      <c r="G39" s="163">
        <f>G24*F39</f>
        <v>0</v>
      </c>
      <c r="H39" s="111"/>
      <c r="I39" s="116" t="s">
        <v>85</v>
      </c>
      <c r="J39" s="117"/>
      <c r="K39" s="117"/>
      <c r="L39" s="217"/>
      <c r="M39" s="262"/>
      <c r="N39" s="262"/>
      <c r="O39" s="262"/>
      <c r="P39" s="262"/>
      <c r="Q39" s="262"/>
      <c r="R39" s="262"/>
      <c r="S39" s="298"/>
      <c r="T39" s="298"/>
      <c r="U39" s="36"/>
      <c r="V39" s="36"/>
      <c r="W39" s="36"/>
    </row>
    <row r="40" spans="2:23" ht="24.95" customHeight="1" x14ac:dyDescent="0.3">
      <c r="B40" s="162" t="s">
        <v>10</v>
      </c>
      <c r="C40" s="541" t="s">
        <v>47</v>
      </c>
      <c r="D40" s="531"/>
      <c r="E40" s="542"/>
      <c r="F40" s="148">
        <v>0.01</v>
      </c>
      <c r="G40" s="163">
        <f>G24*F40</f>
        <v>0</v>
      </c>
      <c r="H40" s="111"/>
      <c r="I40" s="116" t="s">
        <v>85</v>
      </c>
      <c r="J40" s="117"/>
      <c r="K40" s="117"/>
      <c r="L40" s="217"/>
      <c r="M40" s="262"/>
      <c r="N40" s="262"/>
      <c r="O40" s="262"/>
      <c r="P40" s="262"/>
      <c r="Q40" s="262"/>
      <c r="R40" s="262"/>
      <c r="S40" s="298"/>
      <c r="T40" s="298"/>
      <c r="U40" s="36"/>
      <c r="V40" s="36"/>
      <c r="W40" s="36"/>
    </row>
    <row r="41" spans="2:23" ht="24.95" customHeight="1" x14ac:dyDescent="0.3">
      <c r="B41" s="162" t="s">
        <v>12</v>
      </c>
      <c r="C41" s="541" t="s">
        <v>17</v>
      </c>
      <c r="D41" s="531"/>
      <c r="E41" s="542"/>
      <c r="F41" s="148">
        <v>6.0000000000000001E-3</v>
      </c>
      <c r="G41" s="163">
        <f>G24*F41</f>
        <v>0</v>
      </c>
      <c r="H41" s="111"/>
      <c r="I41" s="116" t="s">
        <v>85</v>
      </c>
      <c r="J41" s="117"/>
      <c r="K41" s="117"/>
      <c r="L41" s="217"/>
      <c r="M41" s="262"/>
      <c r="N41" s="262"/>
      <c r="O41" s="262"/>
      <c r="P41" s="262"/>
      <c r="Q41" s="262"/>
      <c r="R41" s="262"/>
      <c r="S41" s="298"/>
      <c r="T41" s="298"/>
      <c r="U41" s="36"/>
      <c r="V41" s="36"/>
      <c r="W41" s="36"/>
    </row>
    <row r="42" spans="2:23" ht="24.95" customHeight="1" x14ac:dyDescent="0.3">
      <c r="B42" s="162" t="s">
        <v>18</v>
      </c>
      <c r="C42" s="541" t="s">
        <v>19</v>
      </c>
      <c r="D42" s="531"/>
      <c r="E42" s="542"/>
      <c r="F42" s="148">
        <v>2E-3</v>
      </c>
      <c r="G42" s="163">
        <f>G24*F42</f>
        <v>0</v>
      </c>
      <c r="H42" s="111"/>
      <c r="I42" s="116" t="s">
        <v>85</v>
      </c>
      <c r="J42" s="117"/>
      <c r="K42" s="117"/>
      <c r="L42" s="217"/>
      <c r="M42" s="262"/>
      <c r="N42" s="262"/>
      <c r="O42" s="262"/>
      <c r="P42" s="262"/>
      <c r="Q42" s="262"/>
      <c r="R42" s="262"/>
      <c r="S42" s="298"/>
      <c r="T42" s="298"/>
      <c r="U42" s="36"/>
      <c r="V42" s="36"/>
      <c r="W42" s="36"/>
    </row>
    <row r="43" spans="2:23" ht="24.95" customHeight="1" thickBot="1" x14ac:dyDescent="0.35">
      <c r="B43" s="162" t="s">
        <v>20</v>
      </c>
      <c r="C43" s="541" t="s">
        <v>21</v>
      </c>
      <c r="D43" s="531"/>
      <c r="E43" s="542"/>
      <c r="F43" s="148">
        <v>0.08</v>
      </c>
      <c r="G43" s="163">
        <f>G24*F43</f>
        <v>0</v>
      </c>
      <c r="H43" s="111"/>
      <c r="I43" s="140" t="s">
        <v>85</v>
      </c>
      <c r="J43" s="141"/>
      <c r="K43" s="141"/>
      <c r="L43" s="217"/>
      <c r="M43" s="262"/>
      <c r="N43" s="262"/>
      <c r="O43" s="262"/>
      <c r="P43" s="262"/>
      <c r="Q43" s="262"/>
      <c r="R43" s="262"/>
      <c r="S43" s="298"/>
      <c r="T43" s="298"/>
      <c r="U43" s="36"/>
      <c r="V43" s="36"/>
      <c r="W43" s="36"/>
    </row>
    <row r="44" spans="2:23" ht="24.95" customHeight="1" x14ac:dyDescent="0.3">
      <c r="B44" s="169"/>
      <c r="C44" s="170"/>
      <c r="D44" s="171"/>
      <c r="E44" s="172" t="s">
        <v>87</v>
      </c>
      <c r="F44" s="172">
        <f>SUM(F36:F43)</f>
        <v>0.39800000000000008</v>
      </c>
      <c r="G44" s="173">
        <f>SUM(G36:G43)</f>
        <v>0</v>
      </c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0"/>
      <c r="T44" s="10"/>
      <c r="U44" s="36"/>
      <c r="V44" s="36"/>
      <c r="W44" s="36"/>
    </row>
    <row r="45" spans="2:23" ht="24.95" customHeight="1" thickBot="1" x14ac:dyDescent="0.35">
      <c r="B45" s="552" t="s">
        <v>22</v>
      </c>
      <c r="C45" s="553"/>
      <c r="D45" s="553"/>
      <c r="E45" s="553"/>
      <c r="F45" s="553"/>
      <c r="G45" s="554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0"/>
      <c r="T45" s="10"/>
      <c r="U45" s="36"/>
      <c r="V45" s="36"/>
      <c r="W45" s="36"/>
    </row>
    <row r="46" spans="2:23" ht="24.95" customHeight="1" x14ac:dyDescent="0.3">
      <c r="B46" s="120" t="s">
        <v>88</v>
      </c>
      <c r="C46" s="555" t="s">
        <v>89</v>
      </c>
      <c r="D46" s="555"/>
      <c r="E46" s="555"/>
      <c r="F46" s="555"/>
      <c r="G46" s="123" t="s">
        <v>67</v>
      </c>
      <c r="H46" s="111"/>
      <c r="I46" s="112" t="s">
        <v>58</v>
      </c>
      <c r="J46" s="113"/>
      <c r="K46" s="113"/>
      <c r="L46" s="216"/>
      <c r="M46" s="260"/>
      <c r="N46" s="260"/>
      <c r="O46" s="260"/>
      <c r="P46" s="260"/>
      <c r="Q46" s="260"/>
      <c r="R46" s="260"/>
      <c r="S46" s="17"/>
      <c r="T46" s="17"/>
      <c r="U46" s="36"/>
      <c r="V46" s="36"/>
      <c r="W46" s="36"/>
    </row>
    <row r="47" spans="2:23" ht="43.5" customHeight="1" x14ac:dyDescent="0.3">
      <c r="B47" s="556" t="s">
        <v>6</v>
      </c>
      <c r="C47" s="558" t="s">
        <v>90</v>
      </c>
      <c r="D47" s="174" t="s">
        <v>91</v>
      </c>
      <c r="E47" s="175" t="s">
        <v>92</v>
      </c>
      <c r="F47" s="176" t="s">
        <v>94</v>
      </c>
      <c r="G47" s="560">
        <f>IF((D48*E48*F48)-(G19*0.06)&lt;0,0,((D48*E48*F48)-(G19*0.06)))</f>
        <v>184.8</v>
      </c>
      <c r="H47" s="177"/>
      <c r="I47" s="504" t="s">
        <v>276</v>
      </c>
      <c r="J47" s="505"/>
      <c r="K47" s="505"/>
      <c r="L47" s="267"/>
      <c r="M47" s="268"/>
      <c r="N47" s="268"/>
      <c r="O47" s="268"/>
      <c r="P47" s="268"/>
      <c r="Q47" s="268"/>
      <c r="R47" s="268"/>
      <c r="S47" s="300"/>
      <c r="T47" s="300"/>
      <c r="U47" s="36"/>
      <c r="V47" s="36"/>
      <c r="W47" s="36"/>
    </row>
    <row r="48" spans="2:23" ht="45" customHeight="1" x14ac:dyDescent="0.3">
      <c r="B48" s="557"/>
      <c r="C48" s="559"/>
      <c r="D48" s="178">
        <v>2</v>
      </c>
      <c r="E48" s="175">
        <v>4.2</v>
      </c>
      <c r="F48" s="179">
        <v>22</v>
      </c>
      <c r="G48" s="561"/>
      <c r="H48" s="177"/>
      <c r="I48" s="504"/>
      <c r="J48" s="505"/>
      <c r="K48" s="505"/>
      <c r="L48" s="267"/>
      <c r="M48" s="268"/>
      <c r="N48" s="268"/>
      <c r="O48" s="268"/>
      <c r="P48" s="268"/>
      <c r="Q48" s="268"/>
      <c r="R48" s="268"/>
      <c r="S48" s="300"/>
      <c r="T48" s="300"/>
      <c r="U48" s="36"/>
      <c r="V48" s="36"/>
      <c r="W48" s="36"/>
    </row>
    <row r="49" spans="2:23" ht="40.5" customHeight="1" x14ac:dyDescent="0.3">
      <c r="B49" s="556" t="s">
        <v>7</v>
      </c>
      <c r="C49" s="562" t="s">
        <v>93</v>
      </c>
      <c r="D49" s="563"/>
      <c r="E49" s="180" t="s">
        <v>92</v>
      </c>
      <c r="F49" s="181" t="s">
        <v>94</v>
      </c>
      <c r="G49" s="560">
        <f>(E50*F50)*(100%-20%)</f>
        <v>0</v>
      </c>
      <c r="H49" s="177"/>
      <c r="I49" s="504" t="s">
        <v>282</v>
      </c>
      <c r="J49" s="505"/>
      <c r="K49" s="505"/>
      <c r="L49" s="267"/>
      <c r="M49" s="268"/>
      <c r="N49" s="268"/>
      <c r="O49" s="268"/>
      <c r="P49" s="268"/>
      <c r="Q49" s="268"/>
      <c r="R49" s="268"/>
      <c r="S49" s="300"/>
      <c r="T49" s="300"/>
      <c r="U49" s="36"/>
      <c r="V49" s="36"/>
      <c r="W49" s="36"/>
    </row>
    <row r="50" spans="2:23" ht="44.25" customHeight="1" x14ac:dyDescent="0.3">
      <c r="B50" s="557"/>
      <c r="C50" s="564"/>
      <c r="D50" s="565"/>
      <c r="E50" s="182">
        <v>0</v>
      </c>
      <c r="F50" s="183">
        <v>22</v>
      </c>
      <c r="G50" s="561"/>
      <c r="H50" s="184"/>
      <c r="I50" s="504"/>
      <c r="J50" s="505"/>
      <c r="K50" s="505"/>
      <c r="L50" s="267"/>
      <c r="M50" s="268"/>
      <c r="N50" s="268"/>
      <c r="O50" s="268"/>
      <c r="P50" s="268"/>
      <c r="Q50" s="268"/>
      <c r="R50" s="268"/>
      <c r="S50" s="300"/>
      <c r="T50" s="300"/>
      <c r="U50" s="36"/>
      <c r="V50" s="36"/>
      <c r="W50" s="36"/>
    </row>
    <row r="51" spans="2:23" ht="24.95" customHeight="1" x14ac:dyDescent="0.3">
      <c r="B51" s="162" t="s">
        <v>8</v>
      </c>
      <c r="C51" s="512" t="s">
        <v>95</v>
      </c>
      <c r="D51" s="513"/>
      <c r="E51" s="513"/>
      <c r="F51" s="514"/>
      <c r="G51" s="165">
        <v>0</v>
      </c>
      <c r="H51" s="185"/>
      <c r="I51" s="116" t="s">
        <v>259</v>
      </c>
      <c r="J51" s="117"/>
      <c r="K51" s="117"/>
      <c r="L51" s="261"/>
      <c r="M51" s="260"/>
      <c r="N51" s="260"/>
      <c r="O51" s="260"/>
      <c r="P51" s="260"/>
      <c r="Q51" s="260"/>
      <c r="R51" s="260"/>
      <c r="S51" s="17"/>
      <c r="T51" s="17"/>
      <c r="U51" s="36"/>
      <c r="V51" s="36"/>
      <c r="W51" s="36"/>
    </row>
    <row r="52" spans="2:23" ht="24.95" customHeight="1" x14ac:dyDescent="0.3">
      <c r="B52" s="162" t="s">
        <v>9</v>
      </c>
      <c r="C52" s="512" t="s">
        <v>96</v>
      </c>
      <c r="D52" s="513"/>
      <c r="E52" s="513"/>
      <c r="F52" s="514"/>
      <c r="G52" s="186">
        <v>0</v>
      </c>
      <c r="H52" s="139"/>
      <c r="I52" s="116" t="s">
        <v>259</v>
      </c>
      <c r="J52" s="117"/>
      <c r="K52" s="117"/>
      <c r="L52" s="261"/>
      <c r="M52" s="260"/>
      <c r="N52" s="260"/>
      <c r="O52" s="260"/>
      <c r="P52" s="260"/>
      <c r="Q52" s="260"/>
      <c r="R52" s="260"/>
      <c r="S52" s="17"/>
      <c r="T52" s="17"/>
      <c r="U52" s="36"/>
      <c r="V52" s="36"/>
      <c r="W52" s="36"/>
    </row>
    <row r="53" spans="2:23" ht="24.95" customHeight="1" x14ac:dyDescent="0.3">
      <c r="B53" s="162" t="s">
        <v>10</v>
      </c>
      <c r="C53" s="512" t="s">
        <v>97</v>
      </c>
      <c r="D53" s="513"/>
      <c r="E53" s="513"/>
      <c r="F53" s="514"/>
      <c r="G53" s="187">
        <v>0</v>
      </c>
      <c r="H53" s="139"/>
      <c r="I53" s="116" t="s">
        <v>259</v>
      </c>
      <c r="J53" s="117"/>
      <c r="K53" s="117"/>
      <c r="L53" s="261"/>
      <c r="M53" s="260"/>
      <c r="N53" s="260"/>
      <c r="O53" s="260"/>
      <c r="P53" s="260"/>
      <c r="Q53" s="260"/>
      <c r="R53" s="260"/>
      <c r="S53" s="17"/>
      <c r="T53" s="17"/>
      <c r="U53" s="36"/>
      <c r="V53" s="36"/>
      <c r="W53" s="36"/>
    </row>
    <row r="54" spans="2:23" ht="24.95" customHeight="1" thickBot="1" x14ac:dyDescent="0.35">
      <c r="B54" s="162" t="s">
        <v>18</v>
      </c>
      <c r="C54" s="535" t="s">
        <v>11</v>
      </c>
      <c r="D54" s="536"/>
      <c r="E54" s="536"/>
      <c r="F54" s="537"/>
      <c r="G54" s="187"/>
      <c r="H54" s="139"/>
      <c r="I54" s="140" t="s">
        <v>154</v>
      </c>
      <c r="J54" s="252"/>
      <c r="K54" s="252"/>
      <c r="L54" s="261"/>
      <c r="M54" s="260"/>
      <c r="N54" s="260"/>
      <c r="O54" s="260"/>
      <c r="P54" s="260"/>
      <c r="Q54" s="260"/>
      <c r="R54" s="260"/>
      <c r="S54" s="17"/>
      <c r="T54" s="17"/>
      <c r="U54" s="36"/>
      <c r="V54" s="36"/>
      <c r="W54" s="36"/>
    </row>
    <row r="55" spans="2:23" ht="24.95" customHeight="1" x14ac:dyDescent="0.3">
      <c r="B55" s="169"/>
      <c r="C55" s="170"/>
      <c r="D55" s="170"/>
      <c r="E55" s="170"/>
      <c r="F55" s="188" t="s">
        <v>71</v>
      </c>
      <c r="G55" s="173">
        <f>SUM(G47:G54)</f>
        <v>184.8</v>
      </c>
      <c r="H55" s="111"/>
      <c r="I55" s="253"/>
      <c r="J55" s="253"/>
      <c r="K55" s="253"/>
      <c r="L55" s="278"/>
      <c r="M55" s="278"/>
      <c r="N55" s="278"/>
      <c r="O55" s="278"/>
      <c r="P55" s="278"/>
      <c r="Q55" s="278"/>
      <c r="R55" s="278"/>
      <c r="S55" s="299"/>
      <c r="T55" s="299"/>
      <c r="U55" s="36"/>
      <c r="V55" s="36"/>
      <c r="W55" s="36"/>
    </row>
    <row r="56" spans="2:23" ht="24.95" customHeight="1" x14ac:dyDescent="0.3">
      <c r="B56" s="142"/>
      <c r="C56" s="143"/>
      <c r="D56" s="143"/>
      <c r="E56" s="528" t="s">
        <v>23</v>
      </c>
      <c r="F56" s="529"/>
      <c r="G56" s="190">
        <f>G33+G44+G55</f>
        <v>184.8</v>
      </c>
      <c r="H56" s="111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85"/>
      <c r="T56" s="285"/>
      <c r="U56" s="36"/>
      <c r="V56" s="36"/>
      <c r="W56" s="36"/>
    </row>
    <row r="57" spans="2:23" ht="23.25" customHeight="1" x14ac:dyDescent="0.3">
      <c r="B57" s="566"/>
      <c r="C57" s="567"/>
      <c r="D57" s="567"/>
      <c r="E57" s="567"/>
      <c r="F57" s="567"/>
      <c r="G57" s="568"/>
      <c r="H57" s="111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85"/>
      <c r="T57" s="285"/>
      <c r="U57" s="36"/>
      <c r="V57" s="36"/>
      <c r="W57" s="36"/>
    </row>
    <row r="58" spans="2:23" ht="24.95" customHeight="1" thickBot="1" x14ac:dyDescent="0.35">
      <c r="B58" s="533" t="s">
        <v>24</v>
      </c>
      <c r="C58" s="528"/>
      <c r="D58" s="528"/>
      <c r="E58" s="528"/>
      <c r="F58" s="528"/>
      <c r="G58" s="534"/>
      <c r="H58" s="111"/>
      <c r="I58" s="255"/>
      <c r="J58" s="111"/>
      <c r="K58" s="111"/>
      <c r="L58" s="111"/>
      <c r="M58" s="111"/>
      <c r="N58" s="111"/>
      <c r="O58" s="111"/>
      <c r="P58" s="111"/>
      <c r="Q58" s="111"/>
      <c r="R58" s="111"/>
      <c r="S58" s="10"/>
      <c r="T58" s="10"/>
      <c r="U58" s="36"/>
      <c r="V58" s="36"/>
      <c r="W58" s="36"/>
    </row>
    <row r="59" spans="2:23" ht="24.95" customHeight="1" x14ac:dyDescent="0.3">
      <c r="B59" s="192" t="s">
        <v>99</v>
      </c>
      <c r="C59" s="525" t="s">
        <v>100</v>
      </c>
      <c r="D59" s="525"/>
      <c r="E59" s="525"/>
      <c r="F59" s="193" t="s">
        <v>64</v>
      </c>
      <c r="G59" s="194" t="s">
        <v>67</v>
      </c>
      <c r="H59" s="111"/>
      <c r="I59" s="112" t="s">
        <v>58</v>
      </c>
      <c r="J59" s="113"/>
      <c r="K59" s="114"/>
      <c r="L59" s="273"/>
      <c r="M59" s="260"/>
      <c r="N59" s="260"/>
      <c r="O59" s="260"/>
      <c r="P59" s="260"/>
      <c r="Q59" s="260"/>
      <c r="R59" s="260"/>
      <c r="S59" s="17"/>
      <c r="T59" s="17"/>
      <c r="U59" s="36"/>
      <c r="V59" s="36"/>
      <c r="W59" s="36"/>
    </row>
    <row r="60" spans="2:23" ht="24.95" customHeight="1" x14ac:dyDescent="0.3">
      <c r="B60" s="195" t="s">
        <v>6</v>
      </c>
      <c r="C60" s="543" t="s">
        <v>25</v>
      </c>
      <c r="D60" s="544"/>
      <c r="E60" s="545"/>
      <c r="F60" s="196">
        <v>4.1999999999999997E-3</v>
      </c>
      <c r="G60" s="197">
        <f>G24*F60</f>
        <v>0</v>
      </c>
      <c r="H60" s="111"/>
      <c r="I60" s="504" t="s">
        <v>109</v>
      </c>
      <c r="J60" s="505"/>
      <c r="K60" s="506"/>
      <c r="L60" s="270"/>
      <c r="M60" s="270"/>
      <c r="N60" s="270"/>
      <c r="O60" s="270"/>
      <c r="P60" s="270"/>
      <c r="Q60" s="270"/>
      <c r="R60" s="270"/>
      <c r="S60" s="302"/>
      <c r="T60" s="302"/>
      <c r="U60" s="36"/>
      <c r="V60" s="36"/>
      <c r="W60" s="36"/>
    </row>
    <row r="61" spans="2:23" ht="24.95" customHeight="1" x14ac:dyDescent="0.3">
      <c r="B61" s="195" t="s">
        <v>7</v>
      </c>
      <c r="C61" s="543" t="s">
        <v>26</v>
      </c>
      <c r="D61" s="544"/>
      <c r="E61" s="545"/>
      <c r="F61" s="196">
        <v>2.9999999999999997E-4</v>
      </c>
      <c r="G61" s="197">
        <f>G24*F61</f>
        <v>0</v>
      </c>
      <c r="H61" s="111"/>
      <c r="I61" s="504" t="s">
        <v>109</v>
      </c>
      <c r="J61" s="505"/>
      <c r="K61" s="506"/>
      <c r="L61" s="270"/>
      <c r="M61" s="270"/>
      <c r="N61" s="270"/>
      <c r="O61" s="270"/>
      <c r="P61" s="270"/>
      <c r="Q61" s="270"/>
      <c r="R61" s="270"/>
      <c r="S61" s="302"/>
      <c r="T61" s="302"/>
      <c r="U61" s="36"/>
      <c r="V61" s="36"/>
      <c r="W61" s="36"/>
    </row>
    <row r="62" spans="2:23" ht="24.95" customHeight="1" x14ac:dyDescent="0.3">
      <c r="B62" s="195" t="s">
        <v>8</v>
      </c>
      <c r="C62" s="198" t="s">
        <v>110</v>
      </c>
      <c r="D62" s="199"/>
      <c r="E62" s="200"/>
      <c r="F62" s="196">
        <v>3.44E-2</v>
      </c>
      <c r="G62" s="197">
        <f>G24*F62</f>
        <v>0</v>
      </c>
      <c r="H62" s="111"/>
      <c r="I62" s="504" t="s">
        <v>109</v>
      </c>
      <c r="J62" s="505"/>
      <c r="K62" s="506"/>
      <c r="L62" s="270"/>
      <c r="M62" s="270"/>
      <c r="N62" s="270"/>
      <c r="O62" s="270"/>
      <c r="P62" s="270"/>
      <c r="Q62" s="270"/>
      <c r="R62" s="270"/>
      <c r="S62" s="302"/>
      <c r="T62" s="302"/>
      <c r="U62" s="36"/>
      <c r="V62" s="36"/>
      <c r="W62" s="36"/>
    </row>
    <row r="63" spans="2:23" ht="84.95" customHeight="1" x14ac:dyDescent="0.3">
      <c r="B63" s="201" t="s">
        <v>9</v>
      </c>
      <c r="C63" s="549" t="s">
        <v>101</v>
      </c>
      <c r="D63" s="550"/>
      <c r="E63" s="551"/>
      <c r="F63" s="202">
        <v>1.9400000000000001E-2</v>
      </c>
      <c r="G63" s="203">
        <f>G24*F63</f>
        <v>0</v>
      </c>
      <c r="H63" s="111"/>
      <c r="I63" s="504" t="s">
        <v>98</v>
      </c>
      <c r="J63" s="505"/>
      <c r="K63" s="506"/>
      <c r="L63" s="272"/>
      <c r="M63" s="272"/>
      <c r="N63" s="272"/>
      <c r="O63" s="272"/>
      <c r="P63" s="272"/>
      <c r="Q63" s="272"/>
      <c r="R63" s="272"/>
      <c r="S63" s="301"/>
      <c r="T63" s="301"/>
      <c r="U63" s="36"/>
      <c r="V63" s="36"/>
      <c r="W63" s="36"/>
    </row>
    <row r="64" spans="2:23" ht="24.95" customHeight="1" x14ac:dyDescent="0.3">
      <c r="B64" s="201" t="s">
        <v>10</v>
      </c>
      <c r="C64" s="538" t="s">
        <v>102</v>
      </c>
      <c r="D64" s="539"/>
      <c r="E64" s="540"/>
      <c r="F64" s="204">
        <f>F44</f>
        <v>0.39800000000000008</v>
      </c>
      <c r="G64" s="205">
        <f>G63*F64</f>
        <v>0</v>
      </c>
      <c r="H64" s="111"/>
      <c r="I64" s="233"/>
      <c r="J64" s="234"/>
      <c r="K64" s="281"/>
      <c r="L64" s="268"/>
      <c r="M64" s="268"/>
      <c r="N64" s="268"/>
      <c r="O64" s="268"/>
      <c r="P64" s="268"/>
      <c r="Q64" s="268"/>
      <c r="R64" s="268"/>
      <c r="S64" s="300"/>
      <c r="T64" s="300"/>
      <c r="U64" s="36"/>
      <c r="V64" s="36"/>
      <c r="W64" s="36"/>
    </row>
    <row r="65" spans="2:23" ht="24.95" customHeight="1" x14ac:dyDescent="0.3">
      <c r="B65" s="201" t="s">
        <v>12</v>
      </c>
      <c r="C65" s="512" t="s">
        <v>111</v>
      </c>
      <c r="D65" s="513"/>
      <c r="E65" s="514"/>
      <c r="F65" s="206" t="s">
        <v>112</v>
      </c>
      <c r="G65" s="205">
        <f>F65*G24</f>
        <v>0</v>
      </c>
      <c r="H65" s="111"/>
      <c r="I65" s="504" t="s">
        <v>109</v>
      </c>
      <c r="J65" s="505"/>
      <c r="K65" s="506"/>
      <c r="L65" s="270"/>
      <c r="M65" s="270"/>
      <c r="N65" s="270"/>
      <c r="O65" s="270"/>
      <c r="P65" s="270"/>
      <c r="Q65" s="270"/>
      <c r="R65" s="270"/>
      <c r="S65" s="302"/>
      <c r="T65" s="302"/>
      <c r="U65" s="36"/>
      <c r="V65" s="36"/>
      <c r="W65" s="36"/>
    </row>
    <row r="66" spans="2:23" ht="24.95" customHeight="1" thickBot="1" x14ac:dyDescent="0.35">
      <c r="B66" s="142"/>
      <c r="C66" s="143"/>
      <c r="D66" s="143"/>
      <c r="E66" s="207" t="s">
        <v>52</v>
      </c>
      <c r="F66" s="208">
        <f>SUM(F60:F65)</f>
        <v>0.45630000000000009</v>
      </c>
      <c r="G66" s="190">
        <f>SUM(G60:G65)</f>
        <v>0</v>
      </c>
      <c r="H66" s="111"/>
      <c r="I66" s="434" t="s">
        <v>274</v>
      </c>
      <c r="J66" s="252"/>
      <c r="K66" s="279"/>
      <c r="L66" s="111"/>
      <c r="M66" s="111"/>
      <c r="N66" s="111"/>
      <c r="O66" s="111"/>
      <c r="P66" s="111"/>
      <c r="Q66" s="111"/>
      <c r="R66" s="111"/>
      <c r="S66" s="10"/>
      <c r="T66" s="10"/>
      <c r="U66" s="36"/>
      <c r="V66" s="36"/>
      <c r="W66" s="36"/>
    </row>
    <row r="67" spans="2:23" ht="23.25" customHeight="1" x14ac:dyDescent="0.3">
      <c r="B67" s="546"/>
      <c r="C67" s="547"/>
      <c r="D67" s="547"/>
      <c r="E67" s="547"/>
      <c r="F67" s="547"/>
      <c r="G67" s="548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0"/>
      <c r="T67" s="10"/>
      <c r="U67" s="36"/>
      <c r="V67" s="36"/>
      <c r="W67" s="36"/>
    </row>
    <row r="68" spans="2:23" ht="24.95" customHeight="1" thickBot="1" x14ac:dyDescent="0.35">
      <c r="B68" s="533" t="s">
        <v>27</v>
      </c>
      <c r="C68" s="528"/>
      <c r="D68" s="528"/>
      <c r="E68" s="528"/>
      <c r="F68" s="528"/>
      <c r="G68" s="534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0"/>
      <c r="T68" s="10"/>
      <c r="U68" s="36"/>
      <c r="V68" s="36"/>
      <c r="W68" s="36"/>
    </row>
    <row r="69" spans="2:23" ht="24.95" customHeight="1" x14ac:dyDescent="0.3">
      <c r="B69" s="192" t="s">
        <v>114</v>
      </c>
      <c r="C69" s="525" t="s">
        <v>115</v>
      </c>
      <c r="D69" s="525"/>
      <c r="E69" s="525"/>
      <c r="F69" s="193" t="s">
        <v>64</v>
      </c>
      <c r="G69" s="209" t="s">
        <v>67</v>
      </c>
      <c r="H69" s="111"/>
      <c r="I69" s="112" t="s">
        <v>58</v>
      </c>
      <c r="J69" s="113"/>
      <c r="K69" s="113"/>
      <c r="L69" s="216"/>
      <c r="M69" s="273"/>
      <c r="N69" s="273"/>
      <c r="O69" s="273"/>
      <c r="P69" s="273"/>
      <c r="Q69" s="273"/>
      <c r="R69" s="273"/>
      <c r="S69" s="304"/>
      <c r="T69" s="304"/>
      <c r="U69" s="36"/>
      <c r="V69" s="36"/>
      <c r="W69" s="36"/>
    </row>
    <row r="70" spans="2:23" ht="24.95" customHeight="1" x14ac:dyDescent="0.3">
      <c r="B70" s="195" t="s">
        <v>6</v>
      </c>
      <c r="C70" s="543" t="s">
        <v>103</v>
      </c>
      <c r="D70" s="544"/>
      <c r="E70" s="545"/>
      <c r="F70" s="196">
        <v>8.3299999999999999E-2</v>
      </c>
      <c r="G70" s="197">
        <f>(G19+G21)*F70</f>
        <v>0</v>
      </c>
      <c r="H70" s="111"/>
      <c r="I70" s="210" t="s">
        <v>117</v>
      </c>
      <c r="J70" s="211"/>
      <c r="K70" s="211"/>
      <c r="L70" s="274"/>
      <c r="M70" s="275"/>
      <c r="N70" s="275"/>
      <c r="O70" s="275"/>
      <c r="P70" s="275"/>
      <c r="Q70" s="275"/>
      <c r="R70" s="275"/>
      <c r="S70" s="303"/>
      <c r="T70" s="303"/>
      <c r="U70" s="36"/>
      <c r="V70" s="36"/>
      <c r="W70" s="36"/>
    </row>
    <row r="71" spans="2:23" ht="24.95" customHeight="1" x14ac:dyDescent="0.3">
      <c r="B71" s="195" t="s">
        <v>7</v>
      </c>
      <c r="C71" s="543" t="s">
        <v>116</v>
      </c>
      <c r="D71" s="544"/>
      <c r="E71" s="545"/>
      <c r="F71" s="196">
        <v>1.3899999999999999E-2</v>
      </c>
      <c r="G71" s="197">
        <f>G24*F71</f>
        <v>0</v>
      </c>
      <c r="H71" s="111"/>
      <c r="I71" s="210" t="s">
        <v>109</v>
      </c>
      <c r="J71" s="211"/>
      <c r="K71" s="211"/>
      <c r="L71" s="269"/>
      <c r="M71" s="270"/>
      <c r="N71" s="270"/>
      <c r="O71" s="270"/>
      <c r="P71" s="270"/>
      <c r="Q71" s="270"/>
      <c r="R71" s="270"/>
      <c r="S71" s="302"/>
      <c r="T71" s="302"/>
      <c r="U71" s="36"/>
      <c r="V71" s="36"/>
      <c r="W71" s="36"/>
    </row>
    <row r="72" spans="2:23" ht="24.95" customHeight="1" x14ac:dyDescent="0.3">
      <c r="B72" s="195" t="s">
        <v>8</v>
      </c>
      <c r="C72" s="543" t="s">
        <v>104</v>
      </c>
      <c r="D72" s="544"/>
      <c r="E72" s="545"/>
      <c r="F72" s="196">
        <v>2.8E-3</v>
      </c>
      <c r="G72" s="197">
        <f>G24*F72</f>
        <v>0</v>
      </c>
      <c r="H72" s="111"/>
      <c r="I72" s="210" t="s">
        <v>109</v>
      </c>
      <c r="J72" s="211"/>
      <c r="K72" s="211"/>
      <c r="L72" s="269"/>
      <c r="M72" s="270"/>
      <c r="N72" s="270"/>
      <c r="O72" s="270"/>
      <c r="P72" s="270"/>
      <c r="Q72" s="270"/>
      <c r="R72" s="270"/>
      <c r="S72" s="302"/>
      <c r="T72" s="302"/>
      <c r="U72" s="36"/>
      <c r="V72" s="36"/>
      <c r="W72" s="36"/>
    </row>
    <row r="73" spans="2:23" ht="24.95" customHeight="1" x14ac:dyDescent="0.3">
      <c r="B73" s="201" t="s">
        <v>9</v>
      </c>
      <c r="C73" s="538" t="s">
        <v>113</v>
      </c>
      <c r="D73" s="539"/>
      <c r="E73" s="540"/>
      <c r="F73" s="202">
        <v>2.0000000000000001E-4</v>
      </c>
      <c r="G73" s="203">
        <f>G24*F73</f>
        <v>0</v>
      </c>
      <c r="H73" s="111"/>
      <c r="I73" s="210" t="s">
        <v>109</v>
      </c>
      <c r="J73" s="211"/>
      <c r="K73" s="211"/>
      <c r="L73" s="269"/>
      <c r="M73" s="270"/>
      <c r="N73" s="270"/>
      <c r="O73" s="270"/>
      <c r="P73" s="270"/>
      <c r="Q73" s="270"/>
      <c r="R73" s="270"/>
      <c r="S73" s="302"/>
      <c r="T73" s="302"/>
      <c r="U73" s="36"/>
      <c r="V73" s="36"/>
      <c r="W73" s="36"/>
    </row>
    <row r="74" spans="2:23" ht="24.95" customHeight="1" x14ac:dyDescent="0.3">
      <c r="B74" s="201" t="s">
        <v>10</v>
      </c>
      <c r="C74" s="538" t="s">
        <v>105</v>
      </c>
      <c r="D74" s="539"/>
      <c r="E74" s="540"/>
      <c r="F74" s="212">
        <v>6.9999999999999999E-4</v>
      </c>
      <c r="G74" s="205">
        <f>G24*F74</f>
        <v>0</v>
      </c>
      <c r="H74" s="111"/>
      <c r="I74" s="210" t="s">
        <v>109</v>
      </c>
      <c r="J74" s="211"/>
      <c r="K74" s="211"/>
      <c r="L74" s="269"/>
      <c r="M74" s="270"/>
      <c r="N74" s="270"/>
      <c r="O74" s="270"/>
      <c r="P74" s="270"/>
      <c r="Q74" s="270"/>
      <c r="R74" s="270"/>
      <c r="S74" s="302"/>
      <c r="T74" s="302"/>
      <c r="U74" s="36"/>
      <c r="V74" s="36"/>
      <c r="W74" s="36"/>
    </row>
    <row r="75" spans="2:23" ht="24.95" customHeight="1" x14ac:dyDescent="0.3">
      <c r="B75" s="201" t="s">
        <v>12</v>
      </c>
      <c r="C75" s="512" t="s">
        <v>106</v>
      </c>
      <c r="D75" s="513"/>
      <c r="E75" s="514"/>
      <c r="F75" s="212">
        <v>2.8999999999999998E-3</v>
      </c>
      <c r="G75" s="205">
        <f>G24*F75</f>
        <v>0</v>
      </c>
      <c r="H75" s="111"/>
      <c r="I75" s="210" t="s">
        <v>109</v>
      </c>
      <c r="J75" s="211"/>
      <c r="K75" s="211"/>
      <c r="L75" s="269"/>
      <c r="M75" s="270"/>
      <c r="N75" s="270"/>
      <c r="O75" s="270"/>
      <c r="P75" s="270"/>
      <c r="Q75" s="270"/>
      <c r="R75" s="270"/>
      <c r="S75" s="302"/>
      <c r="T75" s="302"/>
      <c r="U75" s="36"/>
      <c r="V75" s="36"/>
      <c r="W75" s="36"/>
    </row>
    <row r="76" spans="2:23" ht="24.95" customHeight="1" x14ac:dyDescent="0.3">
      <c r="B76" s="201" t="s">
        <v>18</v>
      </c>
      <c r="C76" s="512" t="s">
        <v>28</v>
      </c>
      <c r="D76" s="513"/>
      <c r="E76" s="514"/>
      <c r="F76" s="256"/>
      <c r="G76" s="205"/>
      <c r="H76" s="111"/>
      <c r="I76" s="116" t="s">
        <v>154</v>
      </c>
      <c r="J76" s="245"/>
      <c r="K76" s="245"/>
      <c r="L76" s="261"/>
      <c r="M76" s="260"/>
      <c r="N76" s="260"/>
      <c r="O76" s="260"/>
      <c r="P76" s="260"/>
      <c r="Q76" s="260"/>
      <c r="R76" s="260"/>
      <c r="S76" s="17"/>
      <c r="T76" s="17"/>
      <c r="U76" s="36"/>
      <c r="V76" s="36"/>
      <c r="W76" s="36"/>
    </row>
    <row r="77" spans="2:23" ht="24.95" customHeight="1" x14ac:dyDescent="0.3">
      <c r="B77" s="169"/>
      <c r="C77" s="170"/>
      <c r="D77" s="170"/>
      <c r="E77" s="121" t="s">
        <v>108</v>
      </c>
      <c r="F77" s="214">
        <f>SUM(F70:F76)</f>
        <v>0.1038</v>
      </c>
      <c r="G77" s="173">
        <f>SUM(G70:G76)</f>
        <v>0</v>
      </c>
      <c r="H77" s="111"/>
      <c r="I77" s="247"/>
      <c r="J77" s="245"/>
      <c r="K77" s="245"/>
      <c r="L77" s="261"/>
      <c r="M77" s="260"/>
      <c r="N77" s="260"/>
      <c r="O77" s="260"/>
      <c r="P77" s="260"/>
      <c r="Q77" s="260"/>
      <c r="R77" s="260"/>
      <c r="S77" s="17"/>
      <c r="T77" s="17"/>
      <c r="U77" s="36"/>
      <c r="V77" s="36"/>
      <c r="W77" s="36"/>
    </row>
    <row r="78" spans="2:23" ht="24.95" customHeight="1" x14ac:dyDescent="0.3">
      <c r="B78" s="201" t="s">
        <v>20</v>
      </c>
      <c r="C78" s="541" t="s">
        <v>107</v>
      </c>
      <c r="D78" s="531"/>
      <c r="E78" s="531"/>
      <c r="F78" s="542"/>
      <c r="G78" s="205">
        <f>G77*F44</f>
        <v>0</v>
      </c>
      <c r="H78" s="111"/>
      <c r="I78" s="247"/>
      <c r="J78" s="245"/>
      <c r="K78" s="245"/>
      <c r="L78" s="290"/>
      <c r="M78" s="266"/>
      <c r="N78" s="266"/>
      <c r="O78" s="266"/>
      <c r="P78" s="266"/>
      <c r="Q78" s="266"/>
      <c r="R78" s="266"/>
      <c r="S78" s="16"/>
      <c r="T78" s="16"/>
      <c r="U78" s="36"/>
      <c r="V78" s="36"/>
      <c r="W78" s="36"/>
    </row>
    <row r="79" spans="2:23" ht="24.95" customHeight="1" thickBot="1" x14ac:dyDescent="0.35">
      <c r="B79" s="142"/>
      <c r="C79" s="143"/>
      <c r="D79" s="143"/>
      <c r="E79" s="528" t="s">
        <v>29</v>
      </c>
      <c r="F79" s="529"/>
      <c r="G79" s="190">
        <f>G77+G78</f>
        <v>0</v>
      </c>
      <c r="H79" s="111"/>
      <c r="I79" s="434" t="s">
        <v>274</v>
      </c>
      <c r="J79" s="252"/>
      <c r="K79" s="279"/>
      <c r="L79" s="111"/>
      <c r="M79" s="111"/>
      <c r="N79" s="111"/>
      <c r="O79" s="111"/>
      <c r="P79" s="111"/>
      <c r="Q79" s="111"/>
      <c r="R79" s="111"/>
      <c r="S79" s="10"/>
      <c r="T79" s="10"/>
      <c r="U79" s="36"/>
      <c r="V79" s="36"/>
      <c r="W79" s="36"/>
    </row>
    <row r="80" spans="2:23" ht="27" customHeight="1" x14ac:dyDescent="0.3">
      <c r="B80" s="530"/>
      <c r="C80" s="531"/>
      <c r="D80" s="531"/>
      <c r="E80" s="531"/>
      <c r="F80" s="531"/>
      <c r="G80" s="532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0"/>
      <c r="T80" s="10"/>
      <c r="U80" s="36"/>
      <c r="V80" s="36"/>
      <c r="W80" s="36"/>
    </row>
    <row r="81" spans="2:24" ht="24.95" customHeight="1" thickBot="1" x14ac:dyDescent="0.35">
      <c r="B81" s="533" t="s">
        <v>30</v>
      </c>
      <c r="C81" s="528"/>
      <c r="D81" s="528"/>
      <c r="E81" s="528"/>
      <c r="F81" s="528"/>
      <c r="G81" s="534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0"/>
      <c r="T81" s="10"/>
      <c r="U81" s="36"/>
      <c r="V81" s="36"/>
      <c r="W81" s="36"/>
    </row>
    <row r="82" spans="2:24" ht="24.95" customHeight="1" x14ac:dyDescent="0.3">
      <c r="B82" s="192" t="s">
        <v>152</v>
      </c>
      <c r="C82" s="525" t="s">
        <v>153</v>
      </c>
      <c r="D82" s="525"/>
      <c r="E82" s="525"/>
      <c r="F82" s="525"/>
      <c r="G82" s="209" t="s">
        <v>67</v>
      </c>
      <c r="H82" s="111"/>
      <c r="I82" s="305" t="s">
        <v>58</v>
      </c>
      <c r="J82" s="273"/>
      <c r="K82" s="273"/>
      <c r="L82" s="273"/>
      <c r="M82" s="273"/>
      <c r="N82" s="273"/>
      <c r="O82" s="273"/>
      <c r="P82" s="273"/>
      <c r="Q82" s="273"/>
      <c r="R82" s="273"/>
      <c r="S82" s="304"/>
      <c r="T82" s="304"/>
      <c r="U82" s="36"/>
      <c r="V82" s="36"/>
      <c r="W82" s="36"/>
    </row>
    <row r="83" spans="2:24" ht="24.95" customHeight="1" x14ac:dyDescent="0.3">
      <c r="B83" s="162" t="s">
        <v>6</v>
      </c>
      <c r="C83" s="512" t="s">
        <v>31</v>
      </c>
      <c r="D83" s="513"/>
      <c r="E83" s="513"/>
      <c r="F83" s="514"/>
      <c r="G83" s="129">
        <f>'UNIFORMES E EPI''S'!G16+'UNIFORMES E EPI''S'!G17</f>
        <v>0</v>
      </c>
      <c r="H83" s="111"/>
      <c r="I83" s="637" t="s">
        <v>256</v>
      </c>
      <c r="J83" s="260"/>
      <c r="K83" s="260"/>
      <c r="L83" s="260"/>
      <c r="M83" s="260"/>
      <c r="N83" s="260"/>
      <c r="O83" s="260"/>
      <c r="P83" s="260"/>
      <c r="Q83" s="260"/>
      <c r="R83" s="260"/>
      <c r="S83" s="17"/>
      <c r="T83" s="17"/>
      <c r="U83" s="36"/>
      <c r="V83" s="36"/>
      <c r="W83" s="36"/>
    </row>
    <row r="84" spans="2:24" ht="24.95" customHeight="1" x14ac:dyDescent="0.3">
      <c r="B84" s="162" t="s">
        <v>7</v>
      </c>
      <c r="C84" s="512" t="s">
        <v>173</v>
      </c>
      <c r="D84" s="513"/>
      <c r="E84" s="513"/>
      <c r="F84" s="514"/>
      <c r="G84" s="129">
        <f>'UNIFORMES E EPI''S'!G18+'UNIFORMES E EPI''S'!G19+'UNIFORMES E EPI''S'!G20</f>
        <v>0</v>
      </c>
      <c r="H84" s="111"/>
      <c r="I84" s="637"/>
      <c r="J84" s="260"/>
      <c r="K84" s="260"/>
      <c r="L84" s="260"/>
      <c r="M84" s="260"/>
      <c r="N84" s="260"/>
      <c r="O84" s="260"/>
      <c r="P84" s="260"/>
      <c r="Q84" s="260"/>
      <c r="R84" s="260"/>
      <c r="S84" s="17"/>
      <c r="T84" s="17"/>
      <c r="U84" s="36"/>
      <c r="V84" s="36"/>
      <c r="W84" s="36"/>
    </row>
    <row r="85" spans="2:24" ht="24.95" customHeight="1" x14ac:dyDescent="0.3">
      <c r="B85" s="162" t="s">
        <v>8</v>
      </c>
      <c r="C85" s="535" t="s">
        <v>32</v>
      </c>
      <c r="D85" s="536"/>
      <c r="E85" s="536"/>
      <c r="F85" s="537"/>
      <c r="G85" s="163"/>
      <c r="H85" s="111"/>
      <c r="I85" s="292"/>
      <c r="J85" s="260"/>
      <c r="K85" s="260"/>
      <c r="L85" s="260"/>
      <c r="M85" s="260"/>
      <c r="N85" s="260"/>
      <c r="O85" s="260"/>
      <c r="P85" s="260"/>
      <c r="Q85" s="260"/>
      <c r="R85" s="260"/>
      <c r="S85" s="17"/>
      <c r="T85" s="17"/>
      <c r="U85" s="36"/>
      <c r="V85" s="36"/>
      <c r="W85" s="36"/>
    </row>
    <row r="86" spans="2:24" ht="24.95" customHeight="1" thickBot="1" x14ac:dyDescent="0.35">
      <c r="B86" s="162" t="s">
        <v>9</v>
      </c>
      <c r="C86" s="512" t="s">
        <v>11</v>
      </c>
      <c r="D86" s="513"/>
      <c r="E86" s="513"/>
      <c r="F86" s="514"/>
      <c r="G86" s="187"/>
      <c r="H86" s="111"/>
      <c r="I86" s="293" t="s">
        <v>154</v>
      </c>
      <c r="J86" s="260"/>
      <c r="K86" s="260"/>
      <c r="L86" s="260"/>
      <c r="M86" s="260"/>
      <c r="N86" s="260"/>
      <c r="O86" s="260"/>
      <c r="P86" s="260"/>
      <c r="Q86" s="260"/>
      <c r="R86" s="260"/>
      <c r="S86" s="17"/>
      <c r="T86" s="17"/>
      <c r="U86" s="36"/>
      <c r="V86" s="36"/>
      <c r="W86" s="36"/>
    </row>
    <row r="87" spans="2:24" ht="24.95" customHeight="1" x14ac:dyDescent="0.3">
      <c r="B87" s="142"/>
      <c r="C87" s="143"/>
      <c r="D87" s="143"/>
      <c r="E87" s="528" t="s">
        <v>51</v>
      </c>
      <c r="F87" s="529"/>
      <c r="G87" s="190">
        <f>SUM(G83:G86)</f>
        <v>0</v>
      </c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0"/>
      <c r="T87" s="10"/>
      <c r="U87" s="36"/>
      <c r="V87" s="36"/>
      <c r="W87" s="36"/>
    </row>
    <row r="88" spans="2:24" ht="20.25" x14ac:dyDescent="0.3">
      <c r="B88" s="218"/>
      <c r="C88" s="219"/>
      <c r="D88" s="219"/>
      <c r="E88" s="220"/>
      <c r="F88" s="220"/>
      <c r="G88" s="22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0"/>
      <c r="T88" s="10"/>
      <c r="U88" s="36"/>
      <c r="V88" s="36"/>
      <c r="W88" s="36"/>
    </row>
    <row r="89" spans="2:24" ht="24.95" customHeight="1" thickBot="1" x14ac:dyDescent="0.35">
      <c r="B89" s="533" t="s">
        <v>33</v>
      </c>
      <c r="C89" s="528"/>
      <c r="D89" s="528"/>
      <c r="E89" s="528"/>
      <c r="F89" s="528"/>
      <c r="G89" s="534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0"/>
      <c r="T89" s="10"/>
      <c r="U89" s="36"/>
      <c r="V89" s="36"/>
      <c r="W89" s="36"/>
    </row>
    <row r="90" spans="2:24" ht="72" customHeight="1" x14ac:dyDescent="0.3">
      <c r="B90" s="192" t="s">
        <v>118</v>
      </c>
      <c r="C90" s="222" t="s">
        <v>119</v>
      </c>
      <c r="D90" s="222" t="s">
        <v>139</v>
      </c>
      <c r="E90" s="222" t="s">
        <v>125</v>
      </c>
      <c r="F90" s="222" t="s">
        <v>127</v>
      </c>
      <c r="G90" s="209" t="s">
        <v>67</v>
      </c>
      <c r="H90" s="111"/>
      <c r="I90" s="112" t="s">
        <v>58</v>
      </c>
      <c r="J90" s="113"/>
      <c r="K90" s="114"/>
      <c r="L90" s="273"/>
      <c r="M90" s="273"/>
      <c r="N90" s="273"/>
      <c r="O90" s="273"/>
      <c r="P90" s="273"/>
      <c r="Q90" s="273"/>
      <c r="R90" s="273"/>
      <c r="S90" s="304"/>
      <c r="T90" s="304"/>
      <c r="U90" s="32"/>
      <c r="V90" s="32"/>
      <c r="W90" s="32"/>
      <c r="X90" s="83"/>
    </row>
    <row r="91" spans="2:24" ht="51.75" customHeight="1" x14ac:dyDescent="0.3">
      <c r="B91" s="162" t="s">
        <v>6</v>
      </c>
      <c r="C91" s="223" t="s">
        <v>34</v>
      </c>
      <c r="D91" s="224">
        <f>G24+G56+G66+G79+G87</f>
        <v>184.8</v>
      </c>
      <c r="E91" s="225"/>
      <c r="F91" s="226">
        <v>0.05</v>
      </c>
      <c r="G91" s="129">
        <f>D91*F91</f>
        <v>9.24</v>
      </c>
      <c r="H91" s="111"/>
      <c r="I91" s="510" t="s">
        <v>120</v>
      </c>
      <c r="J91" s="511"/>
      <c r="K91" s="633"/>
      <c r="L91" s="275"/>
      <c r="M91" s="275"/>
      <c r="N91" s="270"/>
      <c r="O91" s="270"/>
      <c r="P91" s="270"/>
      <c r="Q91" s="270"/>
      <c r="R91" s="270"/>
      <c r="S91" s="302"/>
      <c r="T91" s="302"/>
      <c r="U91" s="302"/>
      <c r="V91" s="302"/>
      <c r="W91" s="32"/>
      <c r="X91" s="83"/>
    </row>
    <row r="92" spans="2:24" ht="45.75" customHeight="1" x14ac:dyDescent="0.3">
      <c r="B92" s="162" t="s">
        <v>7</v>
      </c>
      <c r="C92" s="223" t="s">
        <v>35</v>
      </c>
      <c r="D92" s="224">
        <f>G24+G56+G66+G79+G87+G91</f>
        <v>194.04000000000002</v>
      </c>
      <c r="E92" s="225"/>
      <c r="F92" s="226">
        <v>0.1</v>
      </c>
      <c r="G92" s="129">
        <f>D92*F92</f>
        <v>19.404000000000003</v>
      </c>
      <c r="H92" s="111"/>
      <c r="I92" s="504" t="s">
        <v>121</v>
      </c>
      <c r="J92" s="505"/>
      <c r="K92" s="506"/>
      <c r="L92" s="262"/>
      <c r="M92" s="262"/>
      <c r="N92" s="262"/>
      <c r="O92" s="262"/>
      <c r="P92" s="270"/>
      <c r="Q92" s="270"/>
      <c r="R92" s="270"/>
      <c r="S92" s="302"/>
      <c r="T92" s="302"/>
      <c r="U92" s="302"/>
      <c r="V92" s="302"/>
      <c r="W92" s="302"/>
      <c r="X92" s="97"/>
    </row>
    <row r="93" spans="2:24" ht="24.95" customHeight="1" x14ac:dyDescent="0.3">
      <c r="B93" s="162" t="s">
        <v>8</v>
      </c>
      <c r="C93" s="227" t="s">
        <v>128</v>
      </c>
      <c r="D93" s="228">
        <f>D91+G91+G92</f>
        <v>213.44400000000002</v>
      </c>
      <c r="E93" s="176"/>
      <c r="F93" s="179"/>
      <c r="G93" s="147">
        <f>D93/(1-E97)</f>
        <v>240.50028169014087</v>
      </c>
      <c r="H93" s="111"/>
      <c r="I93" s="628" t="s">
        <v>140</v>
      </c>
      <c r="J93" s="629"/>
      <c r="K93" s="630"/>
      <c r="L93" s="262"/>
      <c r="M93" s="262"/>
      <c r="N93" s="262"/>
      <c r="O93" s="262"/>
      <c r="P93" s="262"/>
      <c r="Q93" s="262"/>
      <c r="R93" s="262"/>
      <c r="S93" s="298"/>
      <c r="T93" s="298"/>
      <c r="U93" s="32"/>
      <c r="V93" s="32"/>
      <c r="W93" s="32"/>
      <c r="X93" s="83"/>
    </row>
    <row r="94" spans="2:24" ht="24.95" customHeight="1" x14ac:dyDescent="0.3">
      <c r="B94" s="162" t="s">
        <v>9</v>
      </c>
      <c r="C94" s="125" t="s">
        <v>36</v>
      </c>
      <c r="D94" s="229"/>
      <c r="E94" s="230">
        <v>1.6500000000000001E-2</v>
      </c>
      <c r="F94" s="231"/>
      <c r="G94" s="147">
        <f>G93*E94</f>
        <v>3.9682546478873246</v>
      </c>
      <c r="H94" s="111"/>
      <c r="I94" s="628" t="s">
        <v>156</v>
      </c>
      <c r="J94" s="629"/>
      <c r="K94" s="630"/>
      <c r="L94" s="262"/>
      <c r="M94" s="262"/>
      <c r="N94" s="262"/>
      <c r="O94" s="262"/>
      <c r="P94" s="262"/>
      <c r="Q94" s="262"/>
      <c r="R94" s="262"/>
      <c r="S94" s="298"/>
      <c r="T94" s="298"/>
      <c r="U94" s="32"/>
      <c r="V94" s="32"/>
      <c r="W94" s="32"/>
      <c r="X94" s="83"/>
    </row>
    <row r="95" spans="2:24" ht="24.95" customHeight="1" x14ac:dyDescent="0.3">
      <c r="B95" s="162" t="s">
        <v>9</v>
      </c>
      <c r="C95" s="125" t="s">
        <v>37</v>
      </c>
      <c r="D95" s="229"/>
      <c r="E95" s="230">
        <v>7.5999999999999998E-2</v>
      </c>
      <c r="F95" s="231"/>
      <c r="G95" s="147">
        <f>G93*E95</f>
        <v>18.278021408450705</v>
      </c>
      <c r="H95" s="111"/>
      <c r="I95" s="116" t="s">
        <v>156</v>
      </c>
      <c r="J95" s="117"/>
      <c r="K95" s="118"/>
      <c r="L95" s="262"/>
      <c r="M95" s="262"/>
      <c r="N95" s="262"/>
      <c r="O95" s="262"/>
      <c r="P95" s="262"/>
      <c r="Q95" s="262"/>
      <c r="R95" s="262"/>
      <c r="S95" s="298"/>
      <c r="T95" s="298"/>
      <c r="U95" s="32"/>
      <c r="V95" s="32"/>
      <c r="W95" s="32"/>
      <c r="X95" s="83"/>
    </row>
    <row r="96" spans="2:24" ht="24.95" customHeight="1" x14ac:dyDescent="0.3">
      <c r="B96" s="162" t="s">
        <v>12</v>
      </c>
      <c r="C96" s="125" t="s">
        <v>38</v>
      </c>
      <c r="D96" s="229"/>
      <c r="E96" s="232">
        <v>0.02</v>
      </c>
      <c r="F96" s="232"/>
      <c r="G96" s="147">
        <f>G93*E96</f>
        <v>4.8100056338028176</v>
      </c>
      <c r="H96" s="111"/>
      <c r="I96" s="116" t="s">
        <v>137</v>
      </c>
      <c r="J96" s="117"/>
      <c r="K96" s="118"/>
      <c r="L96" s="262"/>
      <c r="M96" s="262"/>
      <c r="N96" s="262"/>
      <c r="O96" s="262"/>
      <c r="P96" s="262"/>
      <c r="Q96" s="262"/>
      <c r="R96" s="262"/>
      <c r="S96" s="298"/>
      <c r="T96" s="298"/>
      <c r="U96" s="32"/>
      <c r="V96" s="32"/>
      <c r="W96" s="32"/>
      <c r="X96" s="83"/>
    </row>
    <row r="97" spans="2:23" ht="24.95" customHeight="1" x14ac:dyDescent="0.3">
      <c r="B97" s="162"/>
      <c r="C97" s="125"/>
      <c r="D97" s="157" t="s">
        <v>126</v>
      </c>
      <c r="E97" s="235">
        <f>E94+E95+E96</f>
        <v>0.1125</v>
      </c>
      <c r="F97" s="232"/>
      <c r="G97" s="147"/>
      <c r="H97" s="111"/>
      <c r="I97" s="247"/>
      <c r="J97" s="245"/>
      <c r="K97" s="246"/>
      <c r="L97" s="260"/>
      <c r="M97" s="260"/>
      <c r="N97" s="260"/>
      <c r="O97" s="260"/>
      <c r="P97" s="260"/>
      <c r="Q97" s="260"/>
      <c r="R97" s="260"/>
      <c r="S97" s="17"/>
      <c r="T97" s="17"/>
      <c r="U97" s="36"/>
      <c r="V97" s="36"/>
      <c r="W97" s="36"/>
    </row>
    <row r="98" spans="2:23" ht="24.95" customHeight="1" thickBot="1" x14ac:dyDescent="0.35">
      <c r="B98" s="142"/>
      <c r="C98" s="143"/>
      <c r="D98" s="143"/>
      <c r="E98" s="236"/>
      <c r="F98" s="236" t="s">
        <v>53</v>
      </c>
      <c r="G98" s="144">
        <f>G91+G92+G94+G95+G96</f>
        <v>55.700281690140855</v>
      </c>
      <c r="H98" s="111"/>
      <c r="I98" s="434" t="s">
        <v>274</v>
      </c>
      <c r="J98" s="252"/>
      <c r="K98" s="279"/>
      <c r="L98" s="111"/>
      <c r="M98" s="111"/>
      <c r="N98" s="111"/>
      <c r="O98" s="111"/>
      <c r="P98" s="111"/>
      <c r="Q98" s="111"/>
      <c r="R98" s="111"/>
      <c r="S98" s="10"/>
      <c r="T98" s="10"/>
      <c r="U98" s="36"/>
      <c r="V98" s="36"/>
      <c r="W98" s="36"/>
    </row>
    <row r="99" spans="2:23" ht="18" customHeight="1" thickBot="1" x14ac:dyDescent="0.35">
      <c r="B99" s="518"/>
      <c r="C99" s="519"/>
      <c r="D99" s="519"/>
      <c r="E99" s="519"/>
      <c r="F99" s="519"/>
      <c r="G99" s="520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0"/>
      <c r="T99" s="10"/>
      <c r="U99" s="36"/>
      <c r="V99" s="36"/>
      <c r="W99" s="36"/>
    </row>
    <row r="100" spans="2:23" ht="24.95" customHeight="1" x14ac:dyDescent="0.3">
      <c r="B100" s="521" t="s">
        <v>129</v>
      </c>
      <c r="C100" s="522"/>
      <c r="D100" s="522"/>
      <c r="E100" s="522"/>
      <c r="F100" s="522"/>
      <c r="G100" s="523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0"/>
      <c r="T100" s="10"/>
      <c r="U100" s="36"/>
      <c r="V100" s="36"/>
      <c r="W100" s="36"/>
    </row>
    <row r="101" spans="2:23" ht="24.95" customHeight="1" x14ac:dyDescent="0.3">
      <c r="B101" s="524" t="s">
        <v>130</v>
      </c>
      <c r="C101" s="525"/>
      <c r="D101" s="525"/>
      <c r="E101" s="525"/>
      <c r="F101" s="525"/>
      <c r="G101" s="238" t="s">
        <v>67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0"/>
      <c r="T101" s="10"/>
      <c r="U101" s="36"/>
      <c r="V101" s="36"/>
      <c r="W101" s="36"/>
    </row>
    <row r="102" spans="2:23" ht="24.95" customHeight="1" x14ac:dyDescent="0.3">
      <c r="B102" s="124" t="s">
        <v>6</v>
      </c>
      <c r="C102" s="512" t="s">
        <v>131</v>
      </c>
      <c r="D102" s="513"/>
      <c r="E102" s="513"/>
      <c r="F102" s="514"/>
      <c r="G102" s="147">
        <f>G24</f>
        <v>0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0"/>
      <c r="T102" s="10"/>
      <c r="U102" s="36"/>
      <c r="V102" s="36"/>
      <c r="W102" s="36"/>
    </row>
    <row r="103" spans="2:23" ht="24.95" customHeight="1" x14ac:dyDescent="0.3">
      <c r="B103" s="124" t="s">
        <v>7</v>
      </c>
      <c r="C103" s="512" t="s">
        <v>132</v>
      </c>
      <c r="D103" s="513"/>
      <c r="E103" s="513"/>
      <c r="F103" s="514"/>
      <c r="G103" s="147">
        <f>G56</f>
        <v>184.8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0"/>
      <c r="T103" s="10"/>
      <c r="U103" s="36"/>
      <c r="V103" s="36"/>
      <c r="W103" s="36"/>
    </row>
    <row r="104" spans="2:23" ht="24.95" customHeight="1" x14ac:dyDescent="0.3">
      <c r="B104" s="124" t="s">
        <v>8</v>
      </c>
      <c r="C104" s="512" t="s">
        <v>133</v>
      </c>
      <c r="D104" s="513"/>
      <c r="E104" s="513"/>
      <c r="F104" s="514"/>
      <c r="G104" s="129">
        <f>G66</f>
        <v>0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0"/>
      <c r="T104" s="10"/>
      <c r="U104" s="36"/>
      <c r="V104" s="36"/>
      <c r="W104" s="36"/>
    </row>
    <row r="105" spans="2:23" ht="24.95" customHeight="1" x14ac:dyDescent="0.3">
      <c r="B105" s="124" t="s">
        <v>9</v>
      </c>
      <c r="C105" s="512" t="s">
        <v>134</v>
      </c>
      <c r="D105" s="513"/>
      <c r="E105" s="513"/>
      <c r="F105" s="514"/>
      <c r="G105" s="129">
        <f>G79</f>
        <v>0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0"/>
      <c r="T105" s="10"/>
      <c r="U105" s="36"/>
      <c r="V105" s="36"/>
      <c r="W105" s="36"/>
    </row>
    <row r="106" spans="2:23" ht="24.95" customHeight="1" x14ac:dyDescent="0.3">
      <c r="B106" s="124" t="s">
        <v>10</v>
      </c>
      <c r="C106" s="512" t="s">
        <v>135</v>
      </c>
      <c r="D106" s="513"/>
      <c r="E106" s="513"/>
      <c r="F106" s="514"/>
      <c r="G106" s="129">
        <f>G87</f>
        <v>0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0"/>
      <c r="T106" s="10"/>
      <c r="U106" s="36"/>
      <c r="V106" s="36"/>
      <c r="W106" s="36"/>
    </row>
    <row r="107" spans="2:23" ht="24.95" customHeight="1" thickBot="1" x14ac:dyDescent="0.35">
      <c r="B107" s="239" t="s">
        <v>12</v>
      </c>
      <c r="C107" s="515" t="s">
        <v>136</v>
      </c>
      <c r="D107" s="516"/>
      <c r="E107" s="516"/>
      <c r="F107" s="517"/>
      <c r="G107" s="240">
        <f>G98</f>
        <v>55.700281690140855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0"/>
      <c r="T107" s="10"/>
      <c r="U107" s="36"/>
      <c r="V107" s="36"/>
      <c r="W107" s="36"/>
    </row>
    <row r="108" spans="2:23" ht="30" customHeight="1" thickBot="1" x14ac:dyDescent="0.35">
      <c r="B108" s="241"/>
      <c r="C108" s="242"/>
      <c r="D108" s="631" t="s">
        <v>138</v>
      </c>
      <c r="E108" s="631"/>
      <c r="F108" s="632"/>
      <c r="G108" s="243">
        <f>SUM(G102:G107)</f>
        <v>240.50028169014087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0"/>
      <c r="T108" s="10"/>
    </row>
    <row r="109" spans="2:23" ht="18" customHeight="1" x14ac:dyDescent="0.35">
      <c r="B109" s="286"/>
      <c r="C109" s="286"/>
      <c r="D109" s="286"/>
      <c r="E109" s="286"/>
      <c r="F109" s="287"/>
      <c r="G109" s="288"/>
      <c r="H109" s="259"/>
      <c r="I109" s="259"/>
      <c r="J109" s="289"/>
      <c r="K109" s="289"/>
      <c r="L109" s="289"/>
      <c r="M109" s="289"/>
      <c r="N109" s="289"/>
      <c r="O109" s="289"/>
      <c r="P109" s="289"/>
      <c r="Q109" s="259"/>
      <c r="R109" s="259"/>
    </row>
    <row r="110" spans="2:23" ht="20.25" x14ac:dyDescent="0.3">
      <c r="C110" s="19"/>
    </row>
    <row r="111" spans="2:23" x14ac:dyDescent="0.25">
      <c r="C111" s="4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</sheetData>
  <sheetProtection deleteColumns="0"/>
  <mergeCells count="114">
    <mergeCell ref="C106:F106"/>
    <mergeCell ref="C107:F107"/>
    <mergeCell ref="B99:G99"/>
    <mergeCell ref="B100:G100"/>
    <mergeCell ref="B101:F101"/>
    <mergeCell ref="C102:F102"/>
    <mergeCell ref="B89:G89"/>
    <mergeCell ref="C83:F83"/>
    <mergeCell ref="C84:F84"/>
    <mergeCell ref="C85:F85"/>
    <mergeCell ref="C86:F86"/>
    <mergeCell ref="E87:F87"/>
    <mergeCell ref="C103:F103"/>
    <mergeCell ref="C104:F104"/>
    <mergeCell ref="C105:F105"/>
    <mergeCell ref="C76:E76"/>
    <mergeCell ref="C78:F78"/>
    <mergeCell ref="E79:F79"/>
    <mergeCell ref="B80:G80"/>
    <mergeCell ref="B81:G81"/>
    <mergeCell ref="C82:F82"/>
    <mergeCell ref="C73:E73"/>
    <mergeCell ref="C74:E74"/>
    <mergeCell ref="C75:E75"/>
    <mergeCell ref="C63:E63"/>
    <mergeCell ref="C64:E64"/>
    <mergeCell ref="C60:E60"/>
    <mergeCell ref="I60:K60"/>
    <mergeCell ref="C61:E61"/>
    <mergeCell ref="I61:K61"/>
    <mergeCell ref="C70:E70"/>
    <mergeCell ref="C71:E71"/>
    <mergeCell ref="C72:E72"/>
    <mergeCell ref="C65:E65"/>
    <mergeCell ref="B67:G67"/>
    <mergeCell ref="B68:G68"/>
    <mergeCell ref="C69:E69"/>
    <mergeCell ref="E56:F56"/>
    <mergeCell ref="B57:G57"/>
    <mergeCell ref="B58:G58"/>
    <mergeCell ref="C59:E59"/>
    <mergeCell ref="C51:F51"/>
    <mergeCell ref="C52:F52"/>
    <mergeCell ref="C53:F53"/>
    <mergeCell ref="C54:F54"/>
    <mergeCell ref="I62:K62"/>
    <mergeCell ref="C40:E40"/>
    <mergeCell ref="C41:E41"/>
    <mergeCell ref="C36:E36"/>
    <mergeCell ref="C37:E37"/>
    <mergeCell ref="C38:E38"/>
    <mergeCell ref="B47:B48"/>
    <mergeCell ref="C47:C48"/>
    <mergeCell ref="G47:G48"/>
    <mergeCell ref="B49:B50"/>
    <mergeCell ref="C49:D50"/>
    <mergeCell ref="G49:G50"/>
    <mergeCell ref="C42:E42"/>
    <mergeCell ref="C43:E43"/>
    <mergeCell ref="B45:G45"/>
    <mergeCell ref="C46:F46"/>
    <mergeCell ref="C32:F32"/>
    <mergeCell ref="B34:G34"/>
    <mergeCell ref="C35:E35"/>
    <mergeCell ref="E24:F24"/>
    <mergeCell ref="B25:G25"/>
    <mergeCell ref="B26:G26"/>
    <mergeCell ref="B27:G27"/>
    <mergeCell ref="C28:E28"/>
    <mergeCell ref="C39:E39"/>
    <mergeCell ref="B16:G16"/>
    <mergeCell ref="B17:G17"/>
    <mergeCell ref="B13:D14"/>
    <mergeCell ref="E13:G13"/>
    <mergeCell ref="E14:G14"/>
    <mergeCell ref="B15:D15"/>
    <mergeCell ref="E15:G15"/>
    <mergeCell ref="C29:D29"/>
    <mergeCell ref="C30:D30"/>
    <mergeCell ref="B10:D10"/>
    <mergeCell ref="E10:G10"/>
    <mergeCell ref="B11:D11"/>
    <mergeCell ref="E11:G11"/>
    <mergeCell ref="B12:G12"/>
    <mergeCell ref="B7:D7"/>
    <mergeCell ref="E7:G7"/>
    <mergeCell ref="B8:D8"/>
    <mergeCell ref="E8:G8"/>
    <mergeCell ref="B9:D9"/>
    <mergeCell ref="E9:G9"/>
    <mergeCell ref="I83:I84"/>
    <mergeCell ref="D108:F108"/>
    <mergeCell ref="I1:K1"/>
    <mergeCell ref="I29:K29"/>
    <mergeCell ref="I38:K38"/>
    <mergeCell ref="I47:K48"/>
    <mergeCell ref="I49:K50"/>
    <mergeCell ref="I63:K63"/>
    <mergeCell ref="I65:K65"/>
    <mergeCell ref="I91:K91"/>
    <mergeCell ref="I92:K92"/>
    <mergeCell ref="I93:K93"/>
    <mergeCell ref="I94:K94"/>
    <mergeCell ref="B4:D4"/>
    <mergeCell ref="E4:G4"/>
    <mergeCell ref="B5:D5"/>
    <mergeCell ref="E5:G5"/>
    <mergeCell ref="B6:D6"/>
    <mergeCell ref="E6:G6"/>
    <mergeCell ref="B1:G1"/>
    <mergeCell ref="B2:D2"/>
    <mergeCell ref="E2:G2"/>
    <mergeCell ref="B3:D3"/>
    <mergeCell ref="E3:G3"/>
  </mergeCells>
  <hyperlinks>
    <hyperlink ref="J2" location="RESUMO!A1" display="&lt;- RESUMO"/>
    <hyperlink ref="I66" r:id="rId1"/>
    <hyperlink ref="I79" r:id="rId2"/>
    <hyperlink ref="I83:I84" location="'UNIFORMES E EPI''S'!A1" display="Valor obtido na aba &quot;Uniformes e Epi's&quot;"/>
    <hyperlink ref="I98" r:id="rId3"/>
  </hyperlinks>
  <pageMargins left="0.511811024" right="0.511811024" top="0.78740157499999996" bottom="0.78740157499999996" header="0.31496062000000002" footer="0.31496062000000002"/>
  <pageSetup paperSize="9" scale="18" fitToHeight="0" orientation="portrait" r:id="rId4"/>
  <legacy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111"/>
  <sheetViews>
    <sheetView zoomScale="60" zoomScaleNormal="60" workbookViewId="0">
      <selection activeCell="F20" sqref="F20"/>
    </sheetView>
  </sheetViews>
  <sheetFormatPr defaultRowHeight="15" x14ac:dyDescent="0.25"/>
  <cols>
    <col min="1" max="1" width="3.28515625" style="8" customWidth="1"/>
    <col min="2" max="2" width="12" style="8" customWidth="1"/>
    <col min="3" max="3" width="41.140625" style="8" customWidth="1"/>
    <col min="4" max="4" width="36.42578125" style="8" customWidth="1"/>
    <col min="5" max="5" width="33.140625" style="8" customWidth="1"/>
    <col min="6" max="6" width="30.85546875" style="8" customWidth="1"/>
    <col min="7" max="7" width="25.5703125" style="8" customWidth="1"/>
    <col min="8" max="8" width="2.28515625" style="8" customWidth="1"/>
    <col min="9" max="9" width="60.7109375" style="8" customWidth="1"/>
    <col min="10" max="11" width="55.7109375" style="8" customWidth="1"/>
    <col min="12" max="12" width="4.140625" style="8" customWidth="1"/>
    <col min="13" max="13" width="12.5703125" style="8" customWidth="1"/>
    <col min="14" max="14" width="13.85546875" style="8" customWidth="1"/>
    <col min="15" max="15" width="14" style="8" customWidth="1"/>
    <col min="16" max="16" width="14.28515625" style="8" customWidth="1"/>
    <col min="17" max="17" width="15.140625" style="8" customWidth="1"/>
    <col min="18" max="18" width="16" style="8" customWidth="1"/>
    <col min="19" max="19" width="14.7109375" style="8" customWidth="1"/>
    <col min="20" max="20" width="13" style="8" customWidth="1"/>
    <col min="21" max="16384" width="9.140625" style="8"/>
  </cols>
  <sheetData>
    <row r="1" spans="2:23" ht="50.1" customHeight="1" thickBot="1" x14ac:dyDescent="0.4">
      <c r="B1" s="610" t="s">
        <v>39</v>
      </c>
      <c r="C1" s="611"/>
      <c r="D1" s="611"/>
      <c r="E1" s="611"/>
      <c r="F1" s="611"/>
      <c r="G1" s="612"/>
      <c r="H1" s="110"/>
      <c r="I1" s="503" t="s">
        <v>54</v>
      </c>
      <c r="J1" s="503"/>
      <c r="K1" s="503"/>
      <c r="L1" s="258"/>
      <c r="M1" s="258"/>
      <c r="N1" s="258"/>
      <c r="O1" s="258"/>
      <c r="P1" s="258"/>
      <c r="Q1" s="258"/>
      <c r="R1" s="258"/>
      <c r="S1" s="258"/>
      <c r="T1" s="258"/>
      <c r="U1" s="259"/>
      <c r="V1" s="259"/>
      <c r="W1" s="259"/>
    </row>
    <row r="2" spans="2:23" ht="24.95" customHeight="1" x14ac:dyDescent="0.35">
      <c r="B2" s="613" t="s">
        <v>0</v>
      </c>
      <c r="C2" s="614"/>
      <c r="D2" s="614"/>
      <c r="E2" s="615"/>
      <c r="F2" s="616"/>
      <c r="G2" s="617"/>
      <c r="H2" s="111"/>
      <c r="I2" s="112" t="s">
        <v>58</v>
      </c>
      <c r="J2" s="216"/>
      <c r="K2" s="273"/>
      <c r="L2" s="273"/>
      <c r="M2" s="260"/>
      <c r="N2" s="260"/>
      <c r="O2" s="260"/>
      <c r="P2" s="260"/>
      <c r="Q2" s="260"/>
      <c r="R2" s="260"/>
      <c r="S2" s="260"/>
      <c r="T2" s="260"/>
      <c r="U2" s="259"/>
      <c r="V2" s="259"/>
      <c r="W2" s="259"/>
    </row>
    <row r="3" spans="2:23" ht="24.95" customHeight="1" x14ac:dyDescent="0.35">
      <c r="B3" s="596" t="s">
        <v>1</v>
      </c>
      <c r="C3" s="597"/>
      <c r="D3" s="597"/>
      <c r="E3" s="595"/>
      <c r="F3" s="547"/>
      <c r="G3" s="548"/>
      <c r="H3" s="115"/>
      <c r="I3" s="116"/>
      <c r="J3" s="261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59"/>
      <c r="V3" s="259"/>
      <c r="W3" s="259"/>
    </row>
    <row r="4" spans="2:23" ht="24.95" customHeight="1" x14ac:dyDescent="0.35">
      <c r="B4" s="596" t="s">
        <v>2</v>
      </c>
      <c r="C4" s="597"/>
      <c r="D4" s="597"/>
      <c r="E4" s="595"/>
      <c r="F4" s="547"/>
      <c r="G4" s="548"/>
      <c r="H4" s="115"/>
      <c r="I4" s="116"/>
      <c r="J4" s="261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59"/>
      <c r="W4" s="259"/>
    </row>
    <row r="5" spans="2:23" ht="24.95" customHeight="1" x14ac:dyDescent="0.35">
      <c r="B5" s="598" t="s">
        <v>55</v>
      </c>
      <c r="C5" s="599"/>
      <c r="D5" s="600"/>
      <c r="E5" s="601"/>
      <c r="F5" s="602"/>
      <c r="G5" s="603"/>
      <c r="H5" s="115"/>
      <c r="I5" s="116"/>
      <c r="J5" s="261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59"/>
      <c r="W5" s="259"/>
    </row>
    <row r="6" spans="2:23" ht="24.95" customHeight="1" x14ac:dyDescent="0.35">
      <c r="B6" s="596" t="s">
        <v>3</v>
      </c>
      <c r="C6" s="597"/>
      <c r="D6" s="597"/>
      <c r="E6" s="595" t="s">
        <v>56</v>
      </c>
      <c r="F6" s="547"/>
      <c r="G6" s="548"/>
      <c r="H6" s="115"/>
      <c r="I6" s="116"/>
      <c r="J6" s="261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59"/>
      <c r="V6" s="259"/>
      <c r="W6" s="259"/>
    </row>
    <row r="7" spans="2:23" ht="24.95" customHeight="1" x14ac:dyDescent="0.35">
      <c r="B7" s="618" t="s">
        <v>40</v>
      </c>
      <c r="C7" s="619"/>
      <c r="D7" s="619"/>
      <c r="E7" s="601"/>
      <c r="F7" s="602"/>
      <c r="G7" s="603"/>
      <c r="H7" s="115"/>
      <c r="I7" s="116"/>
      <c r="J7" s="261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59"/>
      <c r="V7" s="259"/>
      <c r="W7" s="259"/>
    </row>
    <row r="8" spans="2:23" ht="24.95" customHeight="1" x14ac:dyDescent="0.35">
      <c r="B8" s="607" t="s">
        <v>57</v>
      </c>
      <c r="C8" s="608"/>
      <c r="D8" s="609"/>
      <c r="E8" s="601"/>
      <c r="F8" s="602"/>
      <c r="G8" s="603"/>
      <c r="H8" s="115"/>
      <c r="I8" s="116"/>
      <c r="J8" s="261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59"/>
      <c r="V8" s="259"/>
      <c r="W8" s="259"/>
    </row>
    <row r="9" spans="2:23" ht="24.95" customHeight="1" x14ac:dyDescent="0.35">
      <c r="B9" s="607" t="s">
        <v>45</v>
      </c>
      <c r="C9" s="608"/>
      <c r="D9" s="609"/>
      <c r="E9" s="595" t="s">
        <v>190</v>
      </c>
      <c r="F9" s="547"/>
      <c r="G9" s="548"/>
      <c r="H9" s="111"/>
      <c r="I9" s="116" t="s">
        <v>59</v>
      </c>
      <c r="J9" s="217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59"/>
      <c r="V9" s="259"/>
      <c r="W9" s="259"/>
    </row>
    <row r="10" spans="2:23" ht="24.95" customHeight="1" x14ac:dyDescent="0.35">
      <c r="B10" s="596" t="s">
        <v>4</v>
      </c>
      <c r="C10" s="597"/>
      <c r="D10" s="597"/>
      <c r="E10" s="595">
        <v>12</v>
      </c>
      <c r="F10" s="547"/>
      <c r="G10" s="548"/>
      <c r="H10" s="115"/>
      <c r="I10" s="116"/>
      <c r="J10" s="261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59"/>
      <c r="V10" s="259"/>
      <c r="W10" s="259"/>
    </row>
    <row r="11" spans="2:23" ht="24.95" customHeight="1" x14ac:dyDescent="0.35">
      <c r="B11" s="598" t="s">
        <v>122</v>
      </c>
      <c r="C11" s="599"/>
      <c r="D11" s="600"/>
      <c r="E11" s="601" t="s">
        <v>123</v>
      </c>
      <c r="F11" s="602"/>
      <c r="G11" s="603"/>
      <c r="H11" s="115"/>
      <c r="I11" s="116" t="s">
        <v>124</v>
      </c>
      <c r="J11" s="261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59"/>
      <c r="V11" s="259"/>
      <c r="W11" s="259"/>
    </row>
    <row r="12" spans="2:23" ht="18" customHeight="1" x14ac:dyDescent="0.35">
      <c r="B12" s="604"/>
      <c r="C12" s="605"/>
      <c r="D12" s="605"/>
      <c r="E12" s="605"/>
      <c r="F12" s="595"/>
      <c r="G12" s="606"/>
      <c r="H12" s="115"/>
      <c r="I12" s="116"/>
      <c r="J12" s="261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59"/>
      <c r="V12" s="259"/>
      <c r="W12" s="259"/>
    </row>
    <row r="13" spans="2:23" ht="23.25" customHeight="1" x14ac:dyDescent="0.35">
      <c r="B13" s="581" t="s">
        <v>41</v>
      </c>
      <c r="C13" s="582"/>
      <c r="D13" s="583"/>
      <c r="E13" s="587" t="s">
        <v>285</v>
      </c>
      <c r="F13" s="588"/>
      <c r="G13" s="589"/>
      <c r="H13" s="115"/>
      <c r="I13" s="116"/>
      <c r="J13" s="217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59"/>
      <c r="V13" s="259"/>
      <c r="W13" s="259"/>
    </row>
    <row r="14" spans="2:23" ht="29.25" customHeight="1" x14ac:dyDescent="0.35">
      <c r="B14" s="584"/>
      <c r="C14" s="585"/>
      <c r="D14" s="586"/>
      <c r="E14" s="590" t="s">
        <v>280</v>
      </c>
      <c r="F14" s="591"/>
      <c r="G14" s="592"/>
      <c r="H14" s="115"/>
      <c r="I14" s="116"/>
      <c r="J14" s="217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59"/>
      <c r="V14" s="259"/>
      <c r="W14" s="259"/>
    </row>
    <row r="15" spans="2:23" ht="24.95" customHeight="1" thickBot="1" x14ac:dyDescent="0.4">
      <c r="B15" s="593" t="s">
        <v>42</v>
      </c>
      <c r="C15" s="594"/>
      <c r="D15" s="594"/>
      <c r="E15" s="595">
        <v>1</v>
      </c>
      <c r="F15" s="547"/>
      <c r="G15" s="548"/>
      <c r="H15" s="115"/>
      <c r="I15" s="140"/>
      <c r="J15" s="217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59"/>
      <c r="V15" s="259"/>
      <c r="W15" s="259"/>
    </row>
    <row r="16" spans="2:23" ht="24.95" customHeight="1" x14ac:dyDescent="0.35">
      <c r="B16" s="578" t="s">
        <v>5</v>
      </c>
      <c r="C16" s="579"/>
      <c r="D16" s="579"/>
      <c r="E16" s="579"/>
      <c r="F16" s="579"/>
      <c r="G16" s="580"/>
      <c r="H16" s="115"/>
      <c r="I16" s="115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259"/>
      <c r="V16" s="259"/>
      <c r="W16" s="259"/>
    </row>
    <row r="17" spans="2:23" ht="24.95" customHeight="1" thickBot="1" x14ac:dyDescent="0.4">
      <c r="B17" s="533" t="s">
        <v>49</v>
      </c>
      <c r="C17" s="528"/>
      <c r="D17" s="528"/>
      <c r="E17" s="528"/>
      <c r="F17" s="528"/>
      <c r="G17" s="534"/>
      <c r="H17" s="115"/>
      <c r="I17" s="115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259"/>
      <c r="V17" s="259"/>
      <c r="W17" s="259"/>
    </row>
    <row r="18" spans="2:23" ht="24.95" customHeight="1" x14ac:dyDescent="0.35">
      <c r="B18" s="120" t="s">
        <v>62</v>
      </c>
      <c r="C18" s="145" t="s">
        <v>63</v>
      </c>
      <c r="D18" s="122" t="s">
        <v>64</v>
      </c>
      <c r="E18" s="122" t="s">
        <v>65</v>
      </c>
      <c r="F18" s="122" t="s">
        <v>66</v>
      </c>
      <c r="G18" s="123" t="s">
        <v>67</v>
      </c>
      <c r="H18" s="115"/>
      <c r="I18" s="112" t="s">
        <v>58</v>
      </c>
      <c r="J18" s="113"/>
      <c r="K18" s="216"/>
      <c r="L18" s="273"/>
      <c r="M18" s="260"/>
      <c r="N18" s="260"/>
      <c r="O18" s="260"/>
      <c r="P18" s="260"/>
      <c r="Q18" s="260"/>
      <c r="R18" s="260"/>
      <c r="S18" s="260"/>
      <c r="T18" s="260"/>
      <c r="U18" s="259"/>
      <c r="V18" s="259"/>
      <c r="W18" s="259"/>
    </row>
    <row r="19" spans="2:23" ht="24.95" customHeight="1" x14ac:dyDescent="0.35">
      <c r="B19" s="124" t="s">
        <v>6</v>
      </c>
      <c r="C19" s="125" t="s">
        <v>43</v>
      </c>
      <c r="D19" s="126" t="s">
        <v>68</v>
      </c>
      <c r="E19" s="127">
        <v>1</v>
      </c>
      <c r="F19" s="128">
        <v>0</v>
      </c>
      <c r="G19" s="129">
        <f>F19</f>
        <v>0</v>
      </c>
      <c r="H19" s="111"/>
      <c r="I19" s="130" t="s">
        <v>61</v>
      </c>
      <c r="J19" s="131"/>
      <c r="K19" s="261"/>
      <c r="L19" s="260"/>
      <c r="M19" s="260"/>
      <c r="N19" s="260"/>
      <c r="O19" s="260"/>
      <c r="P19" s="260"/>
      <c r="Q19" s="260"/>
      <c r="R19" s="260"/>
      <c r="S19" s="260"/>
      <c r="T19" s="260"/>
      <c r="U19" s="259"/>
      <c r="V19" s="259"/>
      <c r="W19" s="259"/>
    </row>
    <row r="20" spans="2:23" ht="24.95" customHeight="1" x14ac:dyDescent="0.35">
      <c r="B20" s="124" t="s">
        <v>7</v>
      </c>
      <c r="C20" s="125" t="s">
        <v>44</v>
      </c>
      <c r="D20" s="126" t="s">
        <v>68</v>
      </c>
      <c r="E20" s="127">
        <v>220</v>
      </c>
      <c r="F20" s="132">
        <f>(G19+G21)/E20</f>
        <v>0</v>
      </c>
      <c r="G20" s="129">
        <f>F20</f>
        <v>0</v>
      </c>
      <c r="H20" s="111"/>
      <c r="I20" s="116" t="s">
        <v>159</v>
      </c>
      <c r="J20" s="117"/>
      <c r="K20" s="217"/>
      <c r="L20" s="262"/>
      <c r="M20" s="262"/>
      <c r="N20" s="262"/>
      <c r="O20" s="262"/>
      <c r="P20" s="262"/>
      <c r="Q20" s="260"/>
      <c r="R20" s="260"/>
      <c r="S20" s="260"/>
      <c r="T20" s="260"/>
      <c r="U20" s="259"/>
      <c r="V20" s="259"/>
      <c r="W20" s="259"/>
    </row>
    <row r="21" spans="2:23" ht="24.95" customHeight="1" x14ac:dyDescent="0.35">
      <c r="B21" s="124" t="s">
        <v>8</v>
      </c>
      <c r="C21" s="125" t="s">
        <v>180</v>
      </c>
      <c r="D21" s="133">
        <v>0</v>
      </c>
      <c r="E21" s="134">
        <v>0</v>
      </c>
      <c r="F21" s="132">
        <f>F19*D21</f>
        <v>0</v>
      </c>
      <c r="G21" s="129">
        <f>F21</f>
        <v>0</v>
      </c>
      <c r="H21" s="111"/>
      <c r="I21" s="250"/>
      <c r="J21" s="251"/>
      <c r="K21" s="283"/>
      <c r="L21" s="284"/>
      <c r="M21" s="284"/>
      <c r="N21" s="284"/>
      <c r="O21" s="284"/>
      <c r="P21" s="284"/>
      <c r="Q21" s="284"/>
      <c r="R21" s="284"/>
      <c r="S21" s="284"/>
      <c r="T21" s="284"/>
      <c r="U21" s="259"/>
      <c r="V21" s="259"/>
      <c r="W21" s="259"/>
    </row>
    <row r="22" spans="2:23" ht="24.95" customHeight="1" x14ac:dyDescent="0.35">
      <c r="B22" s="124" t="s">
        <v>9</v>
      </c>
      <c r="C22" s="125" t="s">
        <v>69</v>
      </c>
      <c r="D22" s="133">
        <v>0</v>
      </c>
      <c r="E22" s="134">
        <v>0</v>
      </c>
      <c r="F22" s="132">
        <f>F20*D22</f>
        <v>0</v>
      </c>
      <c r="G22" s="129">
        <f>F22*E22</f>
        <v>0</v>
      </c>
      <c r="H22" s="111"/>
      <c r="I22" s="135"/>
      <c r="J22" s="136"/>
      <c r="K22" s="263"/>
      <c r="L22" s="264"/>
      <c r="M22" s="264"/>
      <c r="N22" s="264"/>
      <c r="O22" s="264"/>
      <c r="P22" s="264"/>
      <c r="Q22" s="264"/>
      <c r="R22" s="264"/>
      <c r="S22" s="264"/>
      <c r="T22" s="264"/>
      <c r="U22" s="259"/>
      <c r="V22" s="259"/>
      <c r="W22" s="259"/>
    </row>
    <row r="23" spans="2:23" ht="24.95" customHeight="1" thickBot="1" x14ac:dyDescent="0.4">
      <c r="B23" s="124" t="s">
        <v>10</v>
      </c>
      <c r="C23" s="125" t="s">
        <v>11</v>
      </c>
      <c r="D23" s="138"/>
      <c r="E23" s="132" t="s">
        <v>46</v>
      </c>
      <c r="F23" s="132"/>
      <c r="G23" s="129"/>
      <c r="H23" s="139"/>
      <c r="I23" s="140" t="s">
        <v>154</v>
      </c>
      <c r="J23" s="141"/>
      <c r="K23" s="217"/>
      <c r="L23" s="262"/>
      <c r="M23" s="262"/>
      <c r="N23" s="262"/>
      <c r="O23" s="262"/>
      <c r="P23" s="262"/>
      <c r="Q23" s="262"/>
      <c r="R23" s="262"/>
      <c r="S23" s="262"/>
      <c r="T23" s="262"/>
      <c r="U23" s="259"/>
      <c r="V23" s="259"/>
      <c r="W23" s="259"/>
    </row>
    <row r="24" spans="2:23" ht="24.95" customHeight="1" x14ac:dyDescent="0.35">
      <c r="B24" s="142"/>
      <c r="C24" s="143"/>
      <c r="D24" s="143"/>
      <c r="E24" s="528" t="s">
        <v>50</v>
      </c>
      <c r="F24" s="529"/>
      <c r="G24" s="144">
        <f>G19+G21+G22</f>
        <v>0</v>
      </c>
      <c r="H24" s="139"/>
      <c r="I24" s="139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259"/>
      <c r="V24" s="259"/>
      <c r="W24" s="259"/>
    </row>
    <row r="25" spans="2:23" ht="21" x14ac:dyDescent="0.35">
      <c r="B25" s="546"/>
      <c r="C25" s="547"/>
      <c r="D25" s="547"/>
      <c r="E25" s="547"/>
      <c r="F25" s="547"/>
      <c r="G25" s="548"/>
      <c r="H25" s="115"/>
      <c r="I25" s="115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259"/>
      <c r="V25" s="259"/>
      <c r="W25" s="259"/>
    </row>
    <row r="26" spans="2:23" ht="24.95" customHeight="1" x14ac:dyDescent="0.35">
      <c r="B26" s="533" t="s">
        <v>13</v>
      </c>
      <c r="C26" s="528"/>
      <c r="D26" s="528"/>
      <c r="E26" s="528"/>
      <c r="F26" s="528"/>
      <c r="G26" s="534"/>
      <c r="H26" s="115"/>
      <c r="I26" s="115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259"/>
      <c r="V26" s="259"/>
      <c r="W26" s="259"/>
    </row>
    <row r="27" spans="2:23" ht="24.95" customHeight="1" thickBot="1" x14ac:dyDescent="0.4">
      <c r="B27" s="552" t="s">
        <v>72</v>
      </c>
      <c r="C27" s="553"/>
      <c r="D27" s="553"/>
      <c r="E27" s="553"/>
      <c r="F27" s="553"/>
      <c r="G27" s="554"/>
      <c r="H27" s="115"/>
      <c r="I27" s="115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259"/>
      <c r="V27" s="259"/>
      <c r="W27" s="259"/>
    </row>
    <row r="28" spans="2:23" ht="24.95" customHeight="1" x14ac:dyDescent="0.35">
      <c r="B28" s="120" t="s">
        <v>73</v>
      </c>
      <c r="C28" s="576" t="s">
        <v>74</v>
      </c>
      <c r="D28" s="555"/>
      <c r="E28" s="577"/>
      <c r="F28" s="122" t="s">
        <v>64</v>
      </c>
      <c r="G28" s="123" t="s">
        <v>67</v>
      </c>
      <c r="H28" s="115"/>
      <c r="I28" s="112" t="s">
        <v>58</v>
      </c>
      <c r="J28" s="113"/>
      <c r="K28" s="113"/>
      <c r="L28" s="216"/>
      <c r="M28" s="260"/>
      <c r="N28" s="260"/>
      <c r="O28" s="260"/>
      <c r="P28" s="260"/>
      <c r="Q28" s="260"/>
      <c r="R28" s="260"/>
      <c r="S28" s="260"/>
      <c r="T28" s="260"/>
      <c r="U28" s="259"/>
      <c r="V28" s="259"/>
      <c r="W28" s="259"/>
    </row>
    <row r="29" spans="2:23" ht="64.5" customHeight="1" x14ac:dyDescent="0.35">
      <c r="B29" s="124" t="s">
        <v>6</v>
      </c>
      <c r="C29" s="531" t="s">
        <v>75</v>
      </c>
      <c r="D29" s="542"/>
      <c r="E29" s="146" t="s">
        <v>76</v>
      </c>
      <c r="F29" s="146">
        <v>8.3299999999999999E-2</v>
      </c>
      <c r="G29" s="147">
        <f>G24*F29</f>
        <v>0</v>
      </c>
      <c r="H29" s="115"/>
      <c r="I29" s="504" t="s">
        <v>79</v>
      </c>
      <c r="J29" s="505"/>
      <c r="K29" s="505"/>
      <c r="L29" s="217"/>
      <c r="M29" s="262"/>
      <c r="N29" s="262"/>
      <c r="O29" s="262"/>
      <c r="P29" s="262"/>
      <c r="Q29" s="262"/>
      <c r="R29" s="262"/>
      <c r="S29" s="262"/>
      <c r="T29" s="262"/>
      <c r="U29" s="259"/>
      <c r="V29" s="259"/>
      <c r="W29" s="259"/>
    </row>
    <row r="30" spans="2:23" ht="24.95" customHeight="1" thickBot="1" x14ac:dyDescent="0.4">
      <c r="B30" s="124" t="s">
        <v>7</v>
      </c>
      <c r="C30" s="531" t="s">
        <v>48</v>
      </c>
      <c r="D30" s="542"/>
      <c r="E30" s="148" t="s">
        <v>77</v>
      </c>
      <c r="F30" s="148">
        <v>0.121</v>
      </c>
      <c r="G30" s="147">
        <f>G24*F30</f>
        <v>0</v>
      </c>
      <c r="H30" s="115"/>
      <c r="I30" s="140" t="s">
        <v>80</v>
      </c>
      <c r="J30" s="252"/>
      <c r="K30" s="252"/>
      <c r="L30" s="261"/>
      <c r="M30" s="260"/>
      <c r="N30" s="260"/>
      <c r="O30" s="260"/>
      <c r="P30" s="260"/>
      <c r="Q30" s="260"/>
      <c r="R30" s="260"/>
      <c r="S30" s="260"/>
      <c r="T30" s="260"/>
      <c r="U30" s="259"/>
      <c r="V30" s="259"/>
      <c r="W30" s="259"/>
    </row>
    <row r="31" spans="2:23" ht="24.95" customHeight="1" x14ac:dyDescent="0.35">
      <c r="B31" s="149"/>
      <c r="C31" s="150"/>
      <c r="D31" s="150"/>
      <c r="E31" s="151"/>
      <c r="F31" s="152" t="s">
        <v>71</v>
      </c>
      <c r="G31" s="153">
        <f>G29+G30</f>
        <v>0</v>
      </c>
      <c r="H31" s="115"/>
      <c r="I31" s="115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259"/>
      <c r="V31" s="259"/>
      <c r="W31" s="259"/>
    </row>
    <row r="32" spans="2:23" ht="24.95" customHeight="1" x14ac:dyDescent="0.35">
      <c r="B32" s="124" t="s">
        <v>8</v>
      </c>
      <c r="C32" s="570" t="s">
        <v>78</v>
      </c>
      <c r="D32" s="571"/>
      <c r="E32" s="571"/>
      <c r="F32" s="572"/>
      <c r="G32" s="154">
        <f>F44*G31</f>
        <v>0</v>
      </c>
      <c r="H32" s="115"/>
      <c r="I32" s="115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259"/>
      <c r="V32" s="259"/>
      <c r="W32" s="259"/>
    </row>
    <row r="33" spans="2:23" ht="24.95" customHeight="1" x14ac:dyDescent="0.35">
      <c r="B33" s="155"/>
      <c r="C33" s="156"/>
      <c r="D33" s="156"/>
      <c r="E33" s="156"/>
      <c r="F33" s="157" t="s">
        <v>84</v>
      </c>
      <c r="G33" s="158">
        <f>G31+G32</f>
        <v>0</v>
      </c>
      <c r="H33" s="115"/>
      <c r="I33" s="115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259"/>
      <c r="V33" s="259"/>
      <c r="W33" s="259"/>
    </row>
    <row r="34" spans="2:23" ht="49.5" customHeight="1" thickBot="1" x14ac:dyDescent="0.4">
      <c r="B34" s="573" t="s">
        <v>82</v>
      </c>
      <c r="C34" s="574"/>
      <c r="D34" s="574"/>
      <c r="E34" s="574"/>
      <c r="F34" s="574"/>
      <c r="G34" s="575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259"/>
      <c r="V34" s="259"/>
      <c r="W34" s="259"/>
    </row>
    <row r="35" spans="2:23" ht="24.95" customHeight="1" x14ac:dyDescent="0.35">
      <c r="B35" s="159" t="s">
        <v>81</v>
      </c>
      <c r="C35" s="569" t="s">
        <v>83</v>
      </c>
      <c r="D35" s="569"/>
      <c r="E35" s="569"/>
      <c r="F35" s="160" t="s">
        <v>64</v>
      </c>
      <c r="G35" s="161" t="s">
        <v>67</v>
      </c>
      <c r="H35" s="111"/>
      <c r="I35" s="112" t="s">
        <v>58</v>
      </c>
      <c r="J35" s="113"/>
      <c r="K35" s="113"/>
      <c r="L35" s="216"/>
      <c r="M35" s="260"/>
      <c r="N35" s="260"/>
      <c r="O35" s="260"/>
      <c r="P35" s="260"/>
      <c r="Q35" s="260"/>
      <c r="R35" s="260"/>
      <c r="S35" s="260"/>
      <c r="T35" s="260"/>
      <c r="U35" s="259"/>
      <c r="V35" s="259"/>
      <c r="W35" s="259"/>
    </row>
    <row r="36" spans="2:23" ht="24.95" customHeight="1" x14ac:dyDescent="0.35">
      <c r="B36" s="215" t="s">
        <v>6</v>
      </c>
      <c r="C36" s="541" t="s">
        <v>14</v>
      </c>
      <c r="D36" s="531"/>
      <c r="E36" s="542"/>
      <c r="F36" s="146">
        <v>0.2</v>
      </c>
      <c r="G36" s="163">
        <f>G24*F36</f>
        <v>0</v>
      </c>
      <c r="H36" s="111"/>
      <c r="I36" s="116" t="s">
        <v>85</v>
      </c>
      <c r="J36" s="117"/>
      <c r="K36" s="117"/>
      <c r="L36" s="217"/>
      <c r="M36" s="262"/>
      <c r="N36" s="262"/>
      <c r="O36" s="262"/>
      <c r="P36" s="262"/>
      <c r="Q36" s="262"/>
      <c r="R36" s="262"/>
      <c r="S36" s="262"/>
      <c r="T36" s="262"/>
      <c r="U36" s="259"/>
      <c r="V36" s="259"/>
      <c r="W36" s="259"/>
    </row>
    <row r="37" spans="2:23" ht="24.95" customHeight="1" x14ac:dyDescent="0.35">
      <c r="B37" s="215" t="s">
        <v>7</v>
      </c>
      <c r="C37" s="541" t="s">
        <v>15</v>
      </c>
      <c r="D37" s="531"/>
      <c r="E37" s="542"/>
      <c r="F37" s="148">
        <v>2.5000000000000001E-2</v>
      </c>
      <c r="G37" s="163">
        <f>G24*F37</f>
        <v>0</v>
      </c>
      <c r="H37" s="111"/>
      <c r="I37" s="116" t="s">
        <v>85</v>
      </c>
      <c r="J37" s="117"/>
      <c r="K37" s="117"/>
      <c r="L37" s="217"/>
      <c r="M37" s="262"/>
      <c r="N37" s="262"/>
      <c r="O37" s="262"/>
      <c r="P37" s="262"/>
      <c r="Q37" s="262"/>
      <c r="R37" s="262"/>
      <c r="S37" s="262"/>
      <c r="T37" s="262"/>
      <c r="U37" s="259"/>
      <c r="V37" s="259"/>
      <c r="W37" s="259"/>
    </row>
    <row r="38" spans="2:23" ht="51" customHeight="1" x14ac:dyDescent="0.35">
      <c r="B38" s="215" t="s">
        <v>8</v>
      </c>
      <c r="C38" s="541" t="s">
        <v>86</v>
      </c>
      <c r="D38" s="531"/>
      <c r="E38" s="542"/>
      <c r="F38" s="164">
        <v>0.06</v>
      </c>
      <c r="G38" s="165">
        <f>G24*F38</f>
        <v>0</v>
      </c>
      <c r="H38" s="166"/>
      <c r="I38" s="504" t="s">
        <v>275</v>
      </c>
      <c r="J38" s="505"/>
      <c r="K38" s="505"/>
      <c r="L38" s="217"/>
      <c r="M38" s="262"/>
      <c r="N38" s="262"/>
      <c r="O38" s="262"/>
      <c r="P38" s="262"/>
      <c r="Q38" s="262"/>
      <c r="R38" s="262"/>
      <c r="S38" s="262"/>
      <c r="T38" s="262"/>
      <c r="U38" s="259"/>
      <c r="V38" s="259"/>
      <c r="W38" s="259"/>
    </row>
    <row r="39" spans="2:23" ht="24.95" customHeight="1" x14ac:dyDescent="0.35">
      <c r="B39" s="215" t="s">
        <v>9</v>
      </c>
      <c r="C39" s="541" t="s">
        <v>16</v>
      </c>
      <c r="D39" s="531"/>
      <c r="E39" s="542"/>
      <c r="F39" s="148">
        <v>1.4999999999999999E-2</v>
      </c>
      <c r="G39" s="163">
        <f>G24*F39</f>
        <v>0</v>
      </c>
      <c r="H39" s="111"/>
      <c r="I39" s="116" t="s">
        <v>85</v>
      </c>
      <c r="J39" s="117"/>
      <c r="K39" s="117"/>
      <c r="L39" s="217"/>
      <c r="M39" s="262"/>
      <c r="N39" s="262"/>
      <c r="O39" s="262"/>
      <c r="P39" s="262"/>
      <c r="Q39" s="262"/>
      <c r="R39" s="262"/>
      <c r="S39" s="262"/>
      <c r="T39" s="262"/>
      <c r="U39" s="259"/>
      <c r="V39" s="259"/>
      <c r="W39" s="259"/>
    </row>
    <row r="40" spans="2:23" ht="24.95" customHeight="1" x14ac:dyDescent="0.35">
      <c r="B40" s="215" t="s">
        <v>10</v>
      </c>
      <c r="C40" s="541" t="s">
        <v>47</v>
      </c>
      <c r="D40" s="531"/>
      <c r="E40" s="542"/>
      <c r="F40" s="148">
        <v>0.01</v>
      </c>
      <c r="G40" s="163">
        <f>G24*F40</f>
        <v>0</v>
      </c>
      <c r="H40" s="111"/>
      <c r="I40" s="116" t="s">
        <v>85</v>
      </c>
      <c r="J40" s="117"/>
      <c r="K40" s="117"/>
      <c r="L40" s="217"/>
      <c r="M40" s="262"/>
      <c r="N40" s="262"/>
      <c r="O40" s="262"/>
      <c r="P40" s="262"/>
      <c r="Q40" s="262"/>
      <c r="R40" s="262"/>
      <c r="S40" s="262"/>
      <c r="T40" s="262"/>
      <c r="U40" s="259"/>
      <c r="V40" s="259"/>
      <c r="W40" s="259"/>
    </row>
    <row r="41" spans="2:23" ht="24.95" customHeight="1" x14ac:dyDescent="0.35">
      <c r="B41" s="215" t="s">
        <v>12</v>
      </c>
      <c r="C41" s="541" t="s">
        <v>17</v>
      </c>
      <c r="D41" s="531"/>
      <c r="E41" s="542"/>
      <c r="F41" s="148">
        <v>6.0000000000000001E-3</v>
      </c>
      <c r="G41" s="163">
        <f>G24*F41</f>
        <v>0</v>
      </c>
      <c r="H41" s="111"/>
      <c r="I41" s="116" t="s">
        <v>85</v>
      </c>
      <c r="J41" s="117"/>
      <c r="K41" s="117"/>
      <c r="L41" s="217"/>
      <c r="M41" s="262"/>
      <c r="N41" s="262"/>
      <c r="O41" s="262"/>
      <c r="P41" s="262"/>
      <c r="Q41" s="262"/>
      <c r="R41" s="262"/>
      <c r="S41" s="262"/>
      <c r="T41" s="262"/>
      <c r="U41" s="259"/>
      <c r="V41" s="259"/>
      <c r="W41" s="259"/>
    </row>
    <row r="42" spans="2:23" ht="24.95" customHeight="1" x14ac:dyDescent="0.35">
      <c r="B42" s="215" t="s">
        <v>18</v>
      </c>
      <c r="C42" s="541" t="s">
        <v>19</v>
      </c>
      <c r="D42" s="531"/>
      <c r="E42" s="542"/>
      <c r="F42" s="148">
        <v>2E-3</v>
      </c>
      <c r="G42" s="163">
        <f>G24*F42</f>
        <v>0</v>
      </c>
      <c r="H42" s="111"/>
      <c r="I42" s="116" t="s">
        <v>85</v>
      </c>
      <c r="J42" s="117"/>
      <c r="K42" s="117"/>
      <c r="L42" s="217"/>
      <c r="M42" s="262"/>
      <c r="N42" s="262"/>
      <c r="O42" s="262"/>
      <c r="P42" s="262"/>
      <c r="Q42" s="262"/>
      <c r="R42" s="262"/>
      <c r="S42" s="262"/>
      <c r="T42" s="262"/>
      <c r="U42" s="259"/>
      <c r="V42" s="259"/>
      <c r="W42" s="259"/>
    </row>
    <row r="43" spans="2:23" ht="24.95" customHeight="1" thickBot="1" x14ac:dyDescent="0.4">
      <c r="B43" s="215" t="s">
        <v>20</v>
      </c>
      <c r="C43" s="541" t="s">
        <v>21</v>
      </c>
      <c r="D43" s="531"/>
      <c r="E43" s="542"/>
      <c r="F43" s="148">
        <v>0.08</v>
      </c>
      <c r="G43" s="163">
        <f>G24*F43</f>
        <v>0</v>
      </c>
      <c r="H43" s="111"/>
      <c r="I43" s="140" t="s">
        <v>85</v>
      </c>
      <c r="J43" s="141"/>
      <c r="K43" s="141"/>
      <c r="L43" s="217"/>
      <c r="M43" s="262"/>
      <c r="N43" s="262"/>
      <c r="O43" s="262"/>
      <c r="P43" s="262"/>
      <c r="Q43" s="262"/>
      <c r="R43" s="262"/>
      <c r="S43" s="262"/>
      <c r="T43" s="262"/>
      <c r="U43" s="259"/>
      <c r="V43" s="259"/>
      <c r="W43" s="259"/>
    </row>
    <row r="44" spans="2:23" ht="24.95" customHeight="1" x14ac:dyDescent="0.35">
      <c r="B44" s="169"/>
      <c r="C44" s="170"/>
      <c r="D44" s="171"/>
      <c r="E44" s="172" t="s">
        <v>87</v>
      </c>
      <c r="F44" s="172">
        <f>SUM(F36:F43)</f>
        <v>0.39800000000000008</v>
      </c>
      <c r="G44" s="173">
        <f>SUM(G36:G43)</f>
        <v>0</v>
      </c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259"/>
      <c r="V44" s="259"/>
      <c r="W44" s="259"/>
    </row>
    <row r="45" spans="2:23" ht="24.95" customHeight="1" thickBot="1" x14ac:dyDescent="0.4">
      <c r="B45" s="552" t="s">
        <v>22</v>
      </c>
      <c r="C45" s="553"/>
      <c r="D45" s="553"/>
      <c r="E45" s="553"/>
      <c r="F45" s="553"/>
      <c r="G45" s="554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259"/>
      <c r="V45" s="259"/>
      <c r="W45" s="259"/>
    </row>
    <row r="46" spans="2:23" ht="24.95" customHeight="1" x14ac:dyDescent="0.35">
      <c r="B46" s="120" t="s">
        <v>88</v>
      </c>
      <c r="C46" s="555" t="s">
        <v>89</v>
      </c>
      <c r="D46" s="555"/>
      <c r="E46" s="555"/>
      <c r="F46" s="555"/>
      <c r="G46" s="123" t="s">
        <v>67</v>
      </c>
      <c r="H46" s="111"/>
      <c r="I46" s="112" t="s">
        <v>58</v>
      </c>
      <c r="J46" s="113"/>
      <c r="K46" s="114"/>
      <c r="L46" s="273"/>
      <c r="M46" s="260"/>
      <c r="N46" s="260"/>
      <c r="O46" s="260"/>
      <c r="P46" s="260"/>
      <c r="Q46" s="260"/>
      <c r="R46" s="260"/>
      <c r="S46" s="260"/>
      <c r="T46" s="260"/>
      <c r="U46" s="259"/>
      <c r="V46" s="259"/>
      <c r="W46" s="259"/>
    </row>
    <row r="47" spans="2:23" ht="39.75" customHeight="1" x14ac:dyDescent="0.35">
      <c r="B47" s="556" t="s">
        <v>6</v>
      </c>
      <c r="C47" s="558" t="s">
        <v>90</v>
      </c>
      <c r="D47" s="174" t="s">
        <v>91</v>
      </c>
      <c r="E47" s="175" t="s">
        <v>92</v>
      </c>
      <c r="F47" s="176" t="s">
        <v>94</v>
      </c>
      <c r="G47" s="560">
        <f>IF((D48*E48*F48)-(G19*0.06)&lt;0,0,((D48*E48*F48)-(G19*0.06)))</f>
        <v>184.8</v>
      </c>
      <c r="H47" s="177"/>
      <c r="I47" s="504" t="s">
        <v>276</v>
      </c>
      <c r="J47" s="505"/>
      <c r="K47" s="506"/>
      <c r="L47" s="268"/>
      <c r="M47" s="268"/>
      <c r="N47" s="268"/>
      <c r="O47" s="268"/>
      <c r="P47" s="268"/>
      <c r="Q47" s="268"/>
      <c r="R47" s="268"/>
      <c r="S47" s="268"/>
      <c r="T47" s="268"/>
      <c r="U47" s="259"/>
      <c r="V47" s="259"/>
      <c r="W47" s="259"/>
    </row>
    <row r="48" spans="2:23" ht="31.5" customHeight="1" x14ac:dyDescent="0.35">
      <c r="B48" s="557"/>
      <c r="C48" s="559"/>
      <c r="D48" s="178">
        <v>2</v>
      </c>
      <c r="E48" s="175">
        <v>4.2</v>
      </c>
      <c r="F48" s="179">
        <v>22</v>
      </c>
      <c r="G48" s="561"/>
      <c r="H48" s="177"/>
      <c r="I48" s="504"/>
      <c r="J48" s="505"/>
      <c r="K48" s="506"/>
      <c r="L48" s="268"/>
      <c r="M48" s="268"/>
      <c r="N48" s="268"/>
      <c r="O48" s="268"/>
      <c r="P48" s="268"/>
      <c r="Q48" s="268"/>
      <c r="R48" s="268"/>
      <c r="S48" s="268"/>
      <c r="T48" s="268"/>
      <c r="U48" s="259"/>
      <c r="V48" s="259"/>
      <c r="W48" s="259"/>
    </row>
    <row r="49" spans="2:23" ht="38.25" customHeight="1" x14ac:dyDescent="0.35">
      <c r="B49" s="556" t="s">
        <v>7</v>
      </c>
      <c r="C49" s="562" t="s">
        <v>93</v>
      </c>
      <c r="D49" s="563"/>
      <c r="E49" s="180" t="s">
        <v>92</v>
      </c>
      <c r="F49" s="181" t="s">
        <v>94</v>
      </c>
      <c r="G49" s="560">
        <f>(E50*F50)*(100%-20%)</f>
        <v>0</v>
      </c>
      <c r="H49" s="177"/>
      <c r="I49" s="504" t="s">
        <v>282</v>
      </c>
      <c r="J49" s="505"/>
      <c r="K49" s="506"/>
      <c r="L49" s="268"/>
      <c r="M49" s="268"/>
      <c r="N49" s="268"/>
      <c r="O49" s="268"/>
      <c r="P49" s="268"/>
      <c r="Q49" s="268"/>
      <c r="R49" s="268"/>
      <c r="S49" s="268"/>
      <c r="T49" s="268"/>
      <c r="U49" s="259"/>
      <c r="V49" s="259"/>
      <c r="W49" s="259"/>
    </row>
    <row r="50" spans="2:23" ht="36" customHeight="1" x14ac:dyDescent="0.35">
      <c r="B50" s="557"/>
      <c r="C50" s="564"/>
      <c r="D50" s="565"/>
      <c r="E50" s="182">
        <v>0</v>
      </c>
      <c r="F50" s="183">
        <v>22</v>
      </c>
      <c r="G50" s="561"/>
      <c r="H50" s="184"/>
      <c r="I50" s="504"/>
      <c r="J50" s="505"/>
      <c r="K50" s="506"/>
      <c r="L50" s="268"/>
      <c r="M50" s="268"/>
      <c r="N50" s="268"/>
      <c r="O50" s="268"/>
      <c r="P50" s="268"/>
      <c r="Q50" s="268"/>
      <c r="R50" s="268"/>
      <c r="S50" s="268"/>
      <c r="T50" s="268"/>
      <c r="U50" s="259"/>
      <c r="V50" s="259"/>
      <c r="W50" s="259"/>
    </row>
    <row r="51" spans="2:23" ht="24.95" customHeight="1" x14ac:dyDescent="0.35">
      <c r="B51" s="215" t="s">
        <v>8</v>
      </c>
      <c r="C51" s="512" t="s">
        <v>95</v>
      </c>
      <c r="D51" s="513"/>
      <c r="E51" s="513"/>
      <c r="F51" s="514"/>
      <c r="G51" s="165">
        <v>0</v>
      </c>
      <c r="H51" s="185"/>
      <c r="I51" s="116" t="s">
        <v>259</v>
      </c>
      <c r="J51" s="117"/>
      <c r="K51" s="118"/>
      <c r="L51" s="260"/>
      <c r="M51" s="260"/>
      <c r="N51" s="260"/>
      <c r="O51" s="260"/>
      <c r="P51" s="260"/>
      <c r="Q51" s="260"/>
      <c r="R51" s="260"/>
      <c r="S51" s="260"/>
      <c r="T51" s="260"/>
      <c r="U51" s="259"/>
      <c r="V51" s="259"/>
      <c r="W51" s="259"/>
    </row>
    <row r="52" spans="2:23" ht="24.95" customHeight="1" x14ac:dyDescent="0.35">
      <c r="B52" s="215" t="s">
        <v>9</v>
      </c>
      <c r="C52" s="512" t="s">
        <v>96</v>
      </c>
      <c r="D52" s="513"/>
      <c r="E52" s="513"/>
      <c r="F52" s="514"/>
      <c r="G52" s="186">
        <v>0</v>
      </c>
      <c r="H52" s="139"/>
      <c r="I52" s="116" t="s">
        <v>259</v>
      </c>
      <c r="J52" s="117"/>
      <c r="K52" s="118"/>
      <c r="L52" s="260"/>
      <c r="M52" s="260"/>
      <c r="N52" s="260"/>
      <c r="O52" s="260"/>
      <c r="P52" s="260"/>
      <c r="Q52" s="260"/>
      <c r="R52" s="260"/>
      <c r="S52" s="260"/>
      <c r="T52" s="260"/>
      <c r="U52" s="259"/>
      <c r="V52" s="259"/>
      <c r="W52" s="259"/>
    </row>
    <row r="53" spans="2:23" ht="24.95" customHeight="1" x14ac:dyDescent="0.35">
      <c r="B53" s="215" t="s">
        <v>10</v>
      </c>
      <c r="C53" s="512" t="s">
        <v>97</v>
      </c>
      <c r="D53" s="513"/>
      <c r="E53" s="513"/>
      <c r="F53" s="514"/>
      <c r="G53" s="187">
        <v>0</v>
      </c>
      <c r="H53" s="139"/>
      <c r="I53" s="116" t="s">
        <v>259</v>
      </c>
      <c r="J53" s="117"/>
      <c r="K53" s="118"/>
      <c r="L53" s="260"/>
      <c r="M53" s="260"/>
      <c r="N53" s="260"/>
      <c r="O53" s="260"/>
      <c r="P53" s="260"/>
      <c r="Q53" s="260"/>
      <c r="R53" s="260"/>
      <c r="S53" s="260"/>
      <c r="T53" s="260"/>
      <c r="U53" s="259"/>
      <c r="V53" s="259"/>
      <c r="W53" s="259"/>
    </row>
    <row r="54" spans="2:23" ht="24.95" customHeight="1" thickBot="1" x14ac:dyDescent="0.4">
      <c r="B54" s="215" t="s">
        <v>18</v>
      </c>
      <c r="C54" s="535" t="s">
        <v>11</v>
      </c>
      <c r="D54" s="536"/>
      <c r="E54" s="536"/>
      <c r="F54" s="537"/>
      <c r="G54" s="187"/>
      <c r="H54" s="139"/>
      <c r="I54" s="140" t="s">
        <v>154</v>
      </c>
      <c r="J54" s="252"/>
      <c r="K54" s="279"/>
      <c r="L54" s="260"/>
      <c r="M54" s="260"/>
      <c r="N54" s="260"/>
      <c r="O54" s="260"/>
      <c r="P54" s="260"/>
      <c r="Q54" s="260"/>
      <c r="R54" s="260"/>
      <c r="S54" s="260"/>
      <c r="T54" s="260"/>
      <c r="U54" s="259"/>
      <c r="V54" s="259"/>
      <c r="W54" s="259"/>
    </row>
    <row r="55" spans="2:23" ht="24.95" customHeight="1" x14ac:dyDescent="0.35">
      <c r="B55" s="169"/>
      <c r="C55" s="170"/>
      <c r="D55" s="170"/>
      <c r="E55" s="170"/>
      <c r="F55" s="188" t="s">
        <v>71</v>
      </c>
      <c r="G55" s="173">
        <f>SUM(G47:G54)</f>
        <v>184.8</v>
      </c>
      <c r="H55" s="111"/>
      <c r="I55" s="253"/>
      <c r="J55" s="253"/>
      <c r="K55" s="253"/>
      <c r="L55" s="278"/>
      <c r="M55" s="278"/>
      <c r="N55" s="278"/>
      <c r="O55" s="278"/>
      <c r="P55" s="278"/>
      <c r="Q55" s="278"/>
      <c r="R55" s="278"/>
      <c r="S55" s="278"/>
      <c r="T55" s="278"/>
      <c r="U55" s="259"/>
      <c r="V55" s="259"/>
      <c r="W55" s="259"/>
    </row>
    <row r="56" spans="2:23" ht="24.95" customHeight="1" x14ac:dyDescent="0.35">
      <c r="B56" s="142"/>
      <c r="C56" s="143"/>
      <c r="D56" s="143"/>
      <c r="E56" s="528" t="s">
        <v>23</v>
      </c>
      <c r="F56" s="529"/>
      <c r="G56" s="190">
        <f>G33+G44+G55</f>
        <v>184.8</v>
      </c>
      <c r="H56" s="111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9"/>
      <c r="V56" s="259"/>
      <c r="W56" s="259"/>
    </row>
    <row r="57" spans="2:23" ht="23.25" customHeight="1" x14ac:dyDescent="0.35">
      <c r="B57" s="566"/>
      <c r="C57" s="567"/>
      <c r="D57" s="567"/>
      <c r="E57" s="567"/>
      <c r="F57" s="567"/>
      <c r="G57" s="568"/>
      <c r="H57" s="111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9"/>
      <c r="V57" s="259"/>
      <c r="W57" s="259"/>
    </row>
    <row r="58" spans="2:23" ht="24.95" customHeight="1" thickBot="1" x14ac:dyDescent="0.4">
      <c r="B58" s="533" t="s">
        <v>24</v>
      </c>
      <c r="C58" s="528"/>
      <c r="D58" s="528"/>
      <c r="E58" s="528"/>
      <c r="F58" s="528"/>
      <c r="G58" s="534"/>
      <c r="H58" s="111"/>
      <c r="I58" s="255"/>
      <c r="J58" s="111"/>
      <c r="K58" s="111"/>
      <c r="L58" s="260"/>
      <c r="M58" s="260"/>
      <c r="N58" s="260"/>
      <c r="O58" s="260"/>
      <c r="P58" s="260"/>
      <c r="Q58" s="260"/>
      <c r="R58" s="260"/>
      <c r="S58" s="260"/>
      <c r="T58" s="260"/>
      <c r="U58" s="259"/>
      <c r="V58" s="259"/>
      <c r="W58" s="259"/>
    </row>
    <row r="59" spans="2:23" ht="24.95" customHeight="1" x14ac:dyDescent="0.35">
      <c r="B59" s="237" t="s">
        <v>99</v>
      </c>
      <c r="C59" s="525" t="s">
        <v>100</v>
      </c>
      <c r="D59" s="525"/>
      <c r="E59" s="525"/>
      <c r="F59" s="193" t="s">
        <v>64</v>
      </c>
      <c r="G59" s="194" t="s">
        <v>67</v>
      </c>
      <c r="H59" s="111"/>
      <c r="I59" s="112" t="s">
        <v>58</v>
      </c>
      <c r="J59" s="113"/>
      <c r="K59" s="114"/>
      <c r="L59" s="273"/>
      <c r="M59" s="260"/>
      <c r="N59" s="260"/>
      <c r="O59" s="260"/>
      <c r="P59" s="260"/>
      <c r="Q59" s="260"/>
      <c r="R59" s="260"/>
      <c r="S59" s="260"/>
      <c r="T59" s="260"/>
      <c r="U59" s="259"/>
      <c r="V59" s="259"/>
      <c r="W59" s="259"/>
    </row>
    <row r="60" spans="2:23" ht="24.95" customHeight="1" x14ac:dyDescent="0.35">
      <c r="B60" s="195" t="s">
        <v>6</v>
      </c>
      <c r="C60" s="543" t="s">
        <v>25</v>
      </c>
      <c r="D60" s="544"/>
      <c r="E60" s="545"/>
      <c r="F60" s="196">
        <v>4.1999999999999997E-3</v>
      </c>
      <c r="G60" s="197">
        <f>G24*F60</f>
        <v>0</v>
      </c>
      <c r="H60" s="111"/>
      <c r="I60" s="504" t="s">
        <v>109</v>
      </c>
      <c r="J60" s="505"/>
      <c r="K60" s="506"/>
      <c r="L60" s="270"/>
      <c r="M60" s="270"/>
      <c r="N60" s="270"/>
      <c r="O60" s="270"/>
      <c r="P60" s="270"/>
      <c r="Q60" s="270"/>
      <c r="R60" s="270"/>
      <c r="S60" s="270"/>
      <c r="T60" s="270"/>
      <c r="U60" s="259"/>
      <c r="V60" s="259"/>
      <c r="W60" s="259"/>
    </row>
    <row r="61" spans="2:23" ht="24.95" customHeight="1" x14ac:dyDescent="0.35">
      <c r="B61" s="195" t="s">
        <v>7</v>
      </c>
      <c r="C61" s="543" t="s">
        <v>26</v>
      </c>
      <c r="D61" s="544"/>
      <c r="E61" s="545"/>
      <c r="F61" s="196">
        <v>2.9999999999999997E-4</v>
      </c>
      <c r="G61" s="197">
        <f>G24*F61</f>
        <v>0</v>
      </c>
      <c r="H61" s="111"/>
      <c r="I61" s="504" t="s">
        <v>109</v>
      </c>
      <c r="J61" s="505"/>
      <c r="K61" s="506"/>
      <c r="L61" s="270"/>
      <c r="M61" s="270"/>
      <c r="N61" s="270"/>
      <c r="O61" s="270"/>
      <c r="P61" s="270"/>
      <c r="Q61" s="270"/>
      <c r="R61" s="270"/>
      <c r="S61" s="270"/>
      <c r="T61" s="270"/>
      <c r="U61" s="259"/>
      <c r="V61" s="259"/>
      <c r="W61" s="259"/>
    </row>
    <row r="62" spans="2:23" ht="24.95" customHeight="1" x14ac:dyDescent="0.35">
      <c r="B62" s="195" t="s">
        <v>8</v>
      </c>
      <c r="C62" s="198" t="s">
        <v>110</v>
      </c>
      <c r="D62" s="199"/>
      <c r="E62" s="200"/>
      <c r="F62" s="196">
        <v>3.44E-2</v>
      </c>
      <c r="G62" s="197">
        <f>G24*F62</f>
        <v>0</v>
      </c>
      <c r="H62" s="111"/>
      <c r="I62" s="504" t="s">
        <v>109</v>
      </c>
      <c r="J62" s="505"/>
      <c r="K62" s="506"/>
      <c r="L62" s="270"/>
      <c r="M62" s="270"/>
      <c r="N62" s="270"/>
      <c r="O62" s="270"/>
      <c r="P62" s="270"/>
      <c r="Q62" s="270"/>
      <c r="R62" s="270"/>
      <c r="S62" s="270"/>
      <c r="T62" s="270"/>
      <c r="U62" s="259"/>
      <c r="V62" s="259"/>
      <c r="W62" s="259"/>
    </row>
    <row r="63" spans="2:23" ht="84.95" customHeight="1" x14ac:dyDescent="0.35">
      <c r="B63" s="201" t="s">
        <v>9</v>
      </c>
      <c r="C63" s="549" t="s">
        <v>101</v>
      </c>
      <c r="D63" s="550"/>
      <c r="E63" s="551"/>
      <c r="F63" s="202">
        <v>1.9400000000000001E-2</v>
      </c>
      <c r="G63" s="203">
        <f>G24*F63</f>
        <v>0</v>
      </c>
      <c r="H63" s="111"/>
      <c r="I63" s="504" t="s">
        <v>98</v>
      </c>
      <c r="J63" s="505"/>
      <c r="K63" s="506"/>
      <c r="L63" s="272"/>
      <c r="M63" s="272"/>
      <c r="N63" s="272"/>
      <c r="O63" s="272"/>
      <c r="P63" s="272"/>
      <c r="Q63" s="272"/>
      <c r="R63" s="272"/>
      <c r="S63" s="272"/>
      <c r="T63" s="272"/>
      <c r="U63" s="259"/>
      <c r="V63" s="259"/>
      <c r="W63" s="259"/>
    </row>
    <row r="64" spans="2:23" ht="24.95" customHeight="1" x14ac:dyDescent="0.35">
      <c r="B64" s="201" t="s">
        <v>10</v>
      </c>
      <c r="C64" s="538" t="s">
        <v>102</v>
      </c>
      <c r="D64" s="539"/>
      <c r="E64" s="540"/>
      <c r="F64" s="204">
        <f>F44</f>
        <v>0.39800000000000008</v>
      </c>
      <c r="G64" s="205">
        <f>G63*F64</f>
        <v>0</v>
      </c>
      <c r="H64" s="111"/>
      <c r="I64" s="233"/>
      <c r="J64" s="234"/>
      <c r="K64" s="281"/>
      <c r="L64" s="268"/>
      <c r="M64" s="268"/>
      <c r="N64" s="268"/>
      <c r="O64" s="268"/>
      <c r="P64" s="268"/>
      <c r="Q64" s="268"/>
      <c r="R64" s="268"/>
      <c r="S64" s="268"/>
      <c r="T64" s="268"/>
      <c r="U64" s="259"/>
      <c r="V64" s="259"/>
      <c r="W64" s="259"/>
    </row>
    <row r="65" spans="2:23" ht="24.95" customHeight="1" x14ac:dyDescent="0.35">
      <c r="B65" s="201" t="s">
        <v>12</v>
      </c>
      <c r="C65" s="512" t="s">
        <v>111</v>
      </c>
      <c r="D65" s="513"/>
      <c r="E65" s="514"/>
      <c r="F65" s="206" t="s">
        <v>112</v>
      </c>
      <c r="G65" s="205">
        <f>F65*G24</f>
        <v>0</v>
      </c>
      <c r="H65" s="111"/>
      <c r="I65" s="504" t="s">
        <v>109</v>
      </c>
      <c r="J65" s="505"/>
      <c r="K65" s="506"/>
      <c r="L65" s="270"/>
      <c r="M65" s="270"/>
      <c r="N65" s="270"/>
      <c r="O65" s="270"/>
      <c r="P65" s="270"/>
      <c r="Q65" s="270"/>
      <c r="R65" s="270"/>
      <c r="S65" s="270"/>
      <c r="T65" s="270"/>
      <c r="U65" s="259"/>
      <c r="V65" s="259"/>
      <c r="W65" s="259"/>
    </row>
    <row r="66" spans="2:23" ht="24.95" customHeight="1" thickBot="1" x14ac:dyDescent="0.4">
      <c r="B66" s="142"/>
      <c r="C66" s="143"/>
      <c r="D66" s="528" t="s">
        <v>52</v>
      </c>
      <c r="E66" s="529"/>
      <c r="F66" s="208">
        <f>SUM(F60:F65)</f>
        <v>0.45630000000000009</v>
      </c>
      <c r="G66" s="190">
        <f>SUM(G60:G65)</f>
        <v>0</v>
      </c>
      <c r="H66" s="111"/>
      <c r="I66" s="435" t="s">
        <v>274</v>
      </c>
      <c r="J66" s="327"/>
      <c r="K66" s="328"/>
      <c r="L66" s="260"/>
      <c r="M66" s="260"/>
      <c r="N66" s="260"/>
      <c r="O66" s="260"/>
      <c r="P66" s="260"/>
      <c r="Q66" s="260"/>
      <c r="R66" s="260"/>
      <c r="S66" s="260"/>
      <c r="T66" s="260"/>
      <c r="U66" s="259"/>
      <c r="V66" s="259"/>
      <c r="W66" s="259"/>
    </row>
    <row r="67" spans="2:23" ht="23.25" customHeight="1" x14ac:dyDescent="0.35">
      <c r="B67" s="546"/>
      <c r="C67" s="547"/>
      <c r="D67" s="547"/>
      <c r="E67" s="547"/>
      <c r="F67" s="547"/>
      <c r="G67" s="548"/>
      <c r="H67" s="111"/>
      <c r="I67" s="111"/>
      <c r="J67" s="111"/>
      <c r="K67" s="111"/>
      <c r="L67" s="260"/>
      <c r="M67" s="260"/>
      <c r="N67" s="260"/>
      <c r="O67" s="260"/>
      <c r="P67" s="260"/>
      <c r="Q67" s="260"/>
      <c r="R67" s="260"/>
      <c r="S67" s="260"/>
      <c r="T67" s="260"/>
      <c r="U67" s="259"/>
      <c r="V67" s="259"/>
      <c r="W67" s="259"/>
    </row>
    <row r="68" spans="2:23" ht="24.95" customHeight="1" thickBot="1" x14ac:dyDescent="0.4">
      <c r="B68" s="533" t="s">
        <v>27</v>
      </c>
      <c r="C68" s="528"/>
      <c r="D68" s="528"/>
      <c r="E68" s="528"/>
      <c r="F68" s="528"/>
      <c r="G68" s="534"/>
      <c r="H68" s="111"/>
      <c r="I68" s="111"/>
      <c r="J68" s="111"/>
      <c r="K68" s="111"/>
      <c r="L68" s="260"/>
      <c r="M68" s="260"/>
      <c r="N68" s="260"/>
      <c r="O68" s="260"/>
      <c r="P68" s="260"/>
      <c r="Q68" s="260"/>
      <c r="R68" s="260"/>
      <c r="S68" s="260"/>
      <c r="T68" s="260"/>
      <c r="U68" s="259"/>
      <c r="V68" s="259"/>
      <c r="W68" s="259"/>
    </row>
    <row r="69" spans="2:23" ht="24.95" customHeight="1" x14ac:dyDescent="0.35">
      <c r="B69" s="237" t="s">
        <v>114</v>
      </c>
      <c r="C69" s="525" t="s">
        <v>115</v>
      </c>
      <c r="D69" s="525"/>
      <c r="E69" s="525"/>
      <c r="F69" s="193" t="s">
        <v>64</v>
      </c>
      <c r="G69" s="209" t="s">
        <v>67</v>
      </c>
      <c r="H69" s="111"/>
      <c r="I69" s="112" t="s">
        <v>58</v>
      </c>
      <c r="J69" s="113"/>
      <c r="K69" s="114"/>
      <c r="L69" s="273"/>
      <c r="M69" s="273"/>
      <c r="N69" s="273"/>
      <c r="O69" s="273"/>
      <c r="P69" s="273"/>
      <c r="Q69" s="273"/>
      <c r="R69" s="273"/>
      <c r="S69" s="273"/>
      <c r="T69" s="273"/>
      <c r="U69" s="259"/>
      <c r="V69" s="259"/>
      <c r="W69" s="259"/>
    </row>
    <row r="70" spans="2:23" ht="24.95" customHeight="1" x14ac:dyDescent="0.35">
      <c r="B70" s="195" t="s">
        <v>6</v>
      </c>
      <c r="C70" s="543" t="s">
        <v>103</v>
      </c>
      <c r="D70" s="544"/>
      <c r="E70" s="545"/>
      <c r="F70" s="196">
        <v>8.3299999999999999E-2</v>
      </c>
      <c r="G70" s="197">
        <f>(G19+G21)*F70</f>
        <v>0</v>
      </c>
      <c r="H70" s="111"/>
      <c r="I70" s="210" t="s">
        <v>117</v>
      </c>
      <c r="J70" s="211"/>
      <c r="K70" s="326"/>
      <c r="L70" s="275"/>
      <c r="M70" s="275"/>
      <c r="N70" s="275"/>
      <c r="O70" s="275"/>
      <c r="P70" s="275"/>
      <c r="Q70" s="275"/>
      <c r="R70" s="275"/>
      <c r="S70" s="275"/>
      <c r="T70" s="275"/>
      <c r="U70" s="259"/>
      <c r="V70" s="259"/>
      <c r="W70" s="259"/>
    </row>
    <row r="71" spans="2:23" ht="24.95" customHeight="1" x14ac:dyDescent="0.35">
      <c r="B71" s="195" t="s">
        <v>7</v>
      </c>
      <c r="C71" s="543" t="s">
        <v>116</v>
      </c>
      <c r="D71" s="544"/>
      <c r="E71" s="545"/>
      <c r="F71" s="196">
        <v>1.3899999999999999E-2</v>
      </c>
      <c r="G71" s="197">
        <f>G24*F71</f>
        <v>0</v>
      </c>
      <c r="H71" s="111"/>
      <c r="I71" s="210" t="s">
        <v>109</v>
      </c>
      <c r="J71" s="211"/>
      <c r="K71" s="326"/>
      <c r="L71" s="270"/>
      <c r="M71" s="270"/>
      <c r="N71" s="270"/>
      <c r="O71" s="270"/>
      <c r="P71" s="270"/>
      <c r="Q71" s="270"/>
      <c r="R71" s="270"/>
      <c r="S71" s="270"/>
      <c r="T71" s="270"/>
      <c r="U71" s="259"/>
      <c r="V71" s="259"/>
      <c r="W71" s="259"/>
    </row>
    <row r="72" spans="2:23" ht="24.95" customHeight="1" x14ac:dyDescent="0.35">
      <c r="B72" s="195" t="s">
        <v>8</v>
      </c>
      <c r="C72" s="543" t="s">
        <v>104</v>
      </c>
      <c r="D72" s="544"/>
      <c r="E72" s="545"/>
      <c r="F72" s="196">
        <v>2.8E-3</v>
      </c>
      <c r="G72" s="197">
        <f>G24*F72</f>
        <v>0</v>
      </c>
      <c r="H72" s="111"/>
      <c r="I72" s="210" t="s">
        <v>109</v>
      </c>
      <c r="J72" s="211"/>
      <c r="K72" s="326"/>
      <c r="L72" s="270"/>
      <c r="M72" s="270"/>
      <c r="N72" s="270"/>
      <c r="O72" s="270"/>
      <c r="P72" s="270"/>
      <c r="Q72" s="270"/>
      <c r="R72" s="270"/>
      <c r="S72" s="270"/>
      <c r="T72" s="270"/>
      <c r="U72" s="259"/>
      <c r="V72" s="259"/>
      <c r="W72" s="259"/>
    </row>
    <row r="73" spans="2:23" ht="24.95" customHeight="1" x14ac:dyDescent="0.35">
      <c r="B73" s="201" t="s">
        <v>9</v>
      </c>
      <c r="C73" s="538" t="s">
        <v>113</v>
      </c>
      <c r="D73" s="539"/>
      <c r="E73" s="540"/>
      <c r="F73" s="202">
        <v>2.0000000000000001E-4</v>
      </c>
      <c r="G73" s="203">
        <f>G24*F73</f>
        <v>0</v>
      </c>
      <c r="H73" s="111"/>
      <c r="I73" s="210" t="s">
        <v>109</v>
      </c>
      <c r="J73" s="211"/>
      <c r="K73" s="326"/>
      <c r="L73" s="270"/>
      <c r="M73" s="270"/>
      <c r="N73" s="270"/>
      <c r="O73" s="270"/>
      <c r="P73" s="270"/>
      <c r="Q73" s="270"/>
      <c r="R73" s="270"/>
      <c r="S73" s="270"/>
      <c r="T73" s="270"/>
      <c r="U73" s="259"/>
      <c r="V73" s="259"/>
      <c r="W73" s="259"/>
    </row>
    <row r="74" spans="2:23" ht="24.95" customHeight="1" x14ac:dyDescent="0.35">
      <c r="B74" s="201" t="s">
        <v>10</v>
      </c>
      <c r="C74" s="538" t="s">
        <v>105</v>
      </c>
      <c r="D74" s="539"/>
      <c r="E74" s="540"/>
      <c r="F74" s="212">
        <v>6.9999999999999999E-4</v>
      </c>
      <c r="G74" s="205">
        <f>G24*F74</f>
        <v>0</v>
      </c>
      <c r="H74" s="111"/>
      <c r="I74" s="210" t="s">
        <v>109</v>
      </c>
      <c r="J74" s="211"/>
      <c r="K74" s="326"/>
      <c r="L74" s="270"/>
      <c r="M74" s="270"/>
      <c r="N74" s="270"/>
      <c r="O74" s="270"/>
      <c r="P74" s="270"/>
      <c r="Q74" s="270"/>
      <c r="R74" s="270"/>
      <c r="S74" s="270"/>
      <c r="T74" s="270"/>
      <c r="U74" s="259"/>
      <c r="V74" s="259"/>
      <c r="W74" s="259"/>
    </row>
    <row r="75" spans="2:23" ht="24.95" customHeight="1" x14ac:dyDescent="0.35">
      <c r="B75" s="201" t="s">
        <v>12</v>
      </c>
      <c r="C75" s="512" t="s">
        <v>106</v>
      </c>
      <c r="D75" s="513"/>
      <c r="E75" s="514"/>
      <c r="F75" s="212">
        <v>2.8999999999999998E-3</v>
      </c>
      <c r="G75" s="205">
        <f>G24*F75</f>
        <v>0</v>
      </c>
      <c r="H75" s="111"/>
      <c r="I75" s="210" t="s">
        <v>109</v>
      </c>
      <c r="J75" s="211"/>
      <c r="K75" s="326"/>
      <c r="L75" s="270"/>
      <c r="M75" s="270"/>
      <c r="N75" s="270"/>
      <c r="O75" s="270"/>
      <c r="P75" s="270"/>
      <c r="Q75" s="270"/>
      <c r="R75" s="270"/>
      <c r="S75" s="270"/>
      <c r="T75" s="270"/>
      <c r="U75" s="259"/>
      <c r="V75" s="259"/>
      <c r="W75" s="259"/>
    </row>
    <row r="76" spans="2:23" ht="24.95" customHeight="1" x14ac:dyDescent="0.35">
      <c r="B76" s="201" t="s">
        <v>18</v>
      </c>
      <c r="C76" s="512" t="s">
        <v>28</v>
      </c>
      <c r="D76" s="513"/>
      <c r="E76" s="514"/>
      <c r="F76" s="256"/>
      <c r="G76" s="205"/>
      <c r="H76" s="111"/>
      <c r="I76" s="116" t="s">
        <v>154</v>
      </c>
      <c r="J76" s="245"/>
      <c r="K76" s="246"/>
      <c r="L76" s="260"/>
      <c r="M76" s="260"/>
      <c r="N76" s="260"/>
      <c r="O76" s="260"/>
      <c r="P76" s="260"/>
      <c r="Q76" s="260"/>
      <c r="R76" s="260"/>
      <c r="S76" s="260"/>
      <c r="T76" s="260"/>
      <c r="U76" s="259"/>
      <c r="V76" s="259"/>
      <c r="W76" s="259"/>
    </row>
    <row r="77" spans="2:23" ht="24.95" customHeight="1" x14ac:dyDescent="0.35">
      <c r="B77" s="169"/>
      <c r="C77" s="170"/>
      <c r="D77" s="170"/>
      <c r="E77" s="145" t="s">
        <v>108</v>
      </c>
      <c r="F77" s="214">
        <f>SUM(F70:F76)</f>
        <v>0.1038</v>
      </c>
      <c r="G77" s="173">
        <f>SUM(G70:G76)</f>
        <v>0</v>
      </c>
      <c r="H77" s="111"/>
      <c r="I77" s="247"/>
      <c r="J77" s="245"/>
      <c r="K77" s="246"/>
      <c r="L77" s="260"/>
      <c r="M77" s="260"/>
      <c r="N77" s="260"/>
      <c r="O77" s="260"/>
      <c r="P77" s="260"/>
      <c r="Q77" s="260"/>
      <c r="R77" s="260"/>
      <c r="S77" s="260"/>
      <c r="T77" s="260"/>
      <c r="U77" s="259"/>
      <c r="V77" s="259"/>
      <c r="W77" s="259"/>
    </row>
    <row r="78" spans="2:23" ht="24.95" customHeight="1" x14ac:dyDescent="0.35">
      <c r="B78" s="201" t="s">
        <v>20</v>
      </c>
      <c r="C78" s="541" t="s">
        <v>107</v>
      </c>
      <c r="D78" s="531"/>
      <c r="E78" s="531"/>
      <c r="F78" s="542"/>
      <c r="G78" s="205">
        <f>G77*F44</f>
        <v>0</v>
      </c>
      <c r="H78" s="111"/>
      <c r="I78" s="247"/>
      <c r="J78" s="245"/>
      <c r="K78" s="246"/>
      <c r="L78" s="111"/>
      <c r="M78" s="111"/>
      <c r="N78" s="111"/>
      <c r="O78" s="111"/>
      <c r="P78" s="111"/>
      <c r="Q78" s="111"/>
      <c r="R78" s="111"/>
      <c r="S78" s="111"/>
      <c r="T78" s="111"/>
      <c r="U78" s="259"/>
      <c r="V78" s="259"/>
      <c r="W78" s="259"/>
    </row>
    <row r="79" spans="2:23" ht="24.95" customHeight="1" thickBot="1" x14ac:dyDescent="0.4">
      <c r="B79" s="142"/>
      <c r="C79" s="143"/>
      <c r="D79" s="143"/>
      <c r="E79" s="528" t="s">
        <v>29</v>
      </c>
      <c r="F79" s="529"/>
      <c r="G79" s="190">
        <f>G77+G78</f>
        <v>0</v>
      </c>
      <c r="H79" s="111"/>
      <c r="I79" s="435" t="s">
        <v>274</v>
      </c>
      <c r="J79" s="252"/>
      <c r="K79" s="279"/>
      <c r="L79" s="111"/>
      <c r="M79" s="111"/>
      <c r="N79" s="111"/>
      <c r="O79" s="111"/>
      <c r="P79" s="111"/>
      <c r="Q79" s="111"/>
      <c r="R79" s="111"/>
      <c r="S79" s="111"/>
      <c r="T79" s="111"/>
      <c r="U79" s="259"/>
      <c r="V79" s="259"/>
      <c r="W79" s="259"/>
    </row>
    <row r="80" spans="2:23" ht="27" customHeight="1" x14ac:dyDescent="0.35">
      <c r="B80" s="530"/>
      <c r="C80" s="531"/>
      <c r="D80" s="531"/>
      <c r="E80" s="531"/>
      <c r="F80" s="531"/>
      <c r="G80" s="532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259"/>
      <c r="V80" s="259"/>
      <c r="W80" s="259"/>
    </row>
    <row r="81" spans="2:24" ht="24.95" customHeight="1" thickBot="1" x14ac:dyDescent="0.4">
      <c r="B81" s="533" t="s">
        <v>30</v>
      </c>
      <c r="C81" s="528"/>
      <c r="D81" s="528"/>
      <c r="E81" s="528"/>
      <c r="F81" s="528"/>
      <c r="G81" s="534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259"/>
      <c r="V81" s="259"/>
      <c r="W81" s="259"/>
    </row>
    <row r="82" spans="2:24" ht="24.95" customHeight="1" x14ac:dyDescent="0.35">
      <c r="B82" s="237" t="s">
        <v>152</v>
      </c>
      <c r="C82" s="525" t="s">
        <v>153</v>
      </c>
      <c r="D82" s="525"/>
      <c r="E82" s="525"/>
      <c r="F82" s="525"/>
      <c r="G82" s="209" t="s">
        <v>67</v>
      </c>
      <c r="H82" s="111"/>
      <c r="I82" s="112" t="s">
        <v>58</v>
      </c>
      <c r="J82" s="216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59"/>
      <c r="V82" s="259"/>
      <c r="W82" s="259"/>
    </row>
    <row r="83" spans="2:24" ht="24.95" customHeight="1" x14ac:dyDescent="0.35">
      <c r="B83" s="215" t="s">
        <v>6</v>
      </c>
      <c r="C83" s="512" t="s">
        <v>31</v>
      </c>
      <c r="D83" s="513"/>
      <c r="E83" s="513"/>
      <c r="F83" s="514"/>
      <c r="G83" s="129">
        <f>'UNIFORMES E EPI''S'!G16+'UNIFORMES E EPI''S'!G17</f>
        <v>0</v>
      </c>
      <c r="H83" s="111"/>
      <c r="I83" s="637" t="s">
        <v>256</v>
      </c>
      <c r="J83" s="261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59"/>
      <c r="V83" s="259"/>
      <c r="W83" s="259"/>
    </row>
    <row r="84" spans="2:24" ht="24.95" customHeight="1" x14ac:dyDescent="0.35">
      <c r="B84" s="215" t="s">
        <v>7</v>
      </c>
      <c r="C84" s="512" t="s">
        <v>173</v>
      </c>
      <c r="D84" s="513"/>
      <c r="E84" s="513"/>
      <c r="F84" s="514"/>
      <c r="G84" s="129">
        <f>'UNIFORMES E EPI''S'!G18+'UNIFORMES E EPI''S'!G19+'UNIFORMES E EPI''S'!G20</f>
        <v>0</v>
      </c>
      <c r="H84" s="111"/>
      <c r="I84" s="637"/>
      <c r="J84" s="261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59"/>
      <c r="V84" s="259"/>
      <c r="W84" s="259"/>
    </row>
    <row r="85" spans="2:24" ht="24.95" customHeight="1" x14ac:dyDescent="0.35">
      <c r="B85" s="215" t="s">
        <v>8</v>
      </c>
      <c r="C85" s="535" t="s">
        <v>32</v>
      </c>
      <c r="D85" s="536"/>
      <c r="E85" s="536"/>
      <c r="F85" s="537"/>
      <c r="G85" s="163"/>
      <c r="H85" s="111"/>
      <c r="I85" s="116"/>
      <c r="J85" s="261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59"/>
      <c r="V85" s="259"/>
      <c r="W85" s="259"/>
    </row>
    <row r="86" spans="2:24" ht="24.95" customHeight="1" thickBot="1" x14ac:dyDescent="0.4">
      <c r="B86" s="215" t="s">
        <v>9</v>
      </c>
      <c r="C86" s="512" t="s">
        <v>11</v>
      </c>
      <c r="D86" s="513"/>
      <c r="E86" s="513"/>
      <c r="F86" s="514"/>
      <c r="G86" s="187"/>
      <c r="H86" s="111"/>
      <c r="I86" s="140" t="s">
        <v>154</v>
      </c>
      <c r="J86" s="261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59"/>
      <c r="V86" s="259"/>
      <c r="W86" s="259"/>
    </row>
    <row r="87" spans="2:24" ht="24.95" customHeight="1" x14ac:dyDescent="0.35">
      <c r="B87" s="142"/>
      <c r="C87" s="143"/>
      <c r="D87" s="143"/>
      <c r="E87" s="528" t="s">
        <v>51</v>
      </c>
      <c r="F87" s="529"/>
      <c r="G87" s="190">
        <f>SUM(G83:G86)</f>
        <v>0</v>
      </c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259"/>
      <c r="V87" s="259"/>
      <c r="W87" s="259"/>
    </row>
    <row r="88" spans="2:24" ht="21" x14ac:dyDescent="0.35">
      <c r="B88" s="218"/>
      <c r="C88" s="219"/>
      <c r="D88" s="219"/>
      <c r="E88" s="220"/>
      <c r="F88" s="220"/>
      <c r="G88" s="22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259"/>
      <c r="V88" s="259"/>
      <c r="W88" s="259"/>
    </row>
    <row r="89" spans="2:24" ht="24.95" customHeight="1" thickBot="1" x14ac:dyDescent="0.4">
      <c r="B89" s="533" t="s">
        <v>33</v>
      </c>
      <c r="C89" s="528"/>
      <c r="D89" s="528"/>
      <c r="E89" s="528"/>
      <c r="F89" s="528"/>
      <c r="G89" s="534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259"/>
      <c r="V89" s="259"/>
      <c r="W89" s="259"/>
    </row>
    <row r="90" spans="2:24" ht="75.75" customHeight="1" x14ac:dyDescent="0.35">
      <c r="B90" s="237" t="s">
        <v>118</v>
      </c>
      <c r="C90" s="222" t="s">
        <v>119</v>
      </c>
      <c r="D90" s="222" t="s">
        <v>139</v>
      </c>
      <c r="E90" s="222" t="s">
        <v>125</v>
      </c>
      <c r="F90" s="222" t="s">
        <v>127</v>
      </c>
      <c r="G90" s="209" t="s">
        <v>67</v>
      </c>
      <c r="H90" s="111"/>
      <c r="I90" s="112" t="s">
        <v>58</v>
      </c>
      <c r="J90" s="113"/>
      <c r="K90" s="113"/>
      <c r="L90" s="216"/>
      <c r="M90" s="273"/>
      <c r="N90" s="273"/>
      <c r="O90" s="273"/>
      <c r="P90" s="273"/>
      <c r="Q90" s="273"/>
      <c r="R90" s="273"/>
      <c r="S90" s="273"/>
      <c r="T90" s="273"/>
      <c r="U90" s="276"/>
      <c r="V90" s="276"/>
      <c r="W90" s="276"/>
      <c r="X90" s="83"/>
    </row>
    <row r="91" spans="2:24" ht="42.75" customHeight="1" x14ac:dyDescent="0.35">
      <c r="B91" s="215" t="s">
        <v>6</v>
      </c>
      <c r="C91" s="223" t="s">
        <v>34</v>
      </c>
      <c r="D91" s="224">
        <f>G24+G56+G66+G79+G87</f>
        <v>184.8</v>
      </c>
      <c r="E91" s="225"/>
      <c r="F91" s="226">
        <v>0.05</v>
      </c>
      <c r="G91" s="129">
        <f>D91*F91</f>
        <v>9.24</v>
      </c>
      <c r="H91" s="111"/>
      <c r="I91" s="510" t="s">
        <v>120</v>
      </c>
      <c r="J91" s="511"/>
      <c r="K91" s="633"/>
      <c r="L91" s="274"/>
      <c r="M91" s="275"/>
      <c r="N91" s="270"/>
      <c r="O91" s="270"/>
      <c r="P91" s="270"/>
      <c r="Q91" s="270"/>
      <c r="R91" s="270"/>
      <c r="S91" s="270"/>
      <c r="T91" s="270"/>
      <c r="U91" s="270"/>
      <c r="V91" s="270"/>
      <c r="W91" s="276"/>
      <c r="X91" s="83"/>
    </row>
    <row r="92" spans="2:24" ht="43.5" customHeight="1" x14ac:dyDescent="0.3">
      <c r="B92" s="215" t="s">
        <v>7</v>
      </c>
      <c r="C92" s="223" t="s">
        <v>35</v>
      </c>
      <c r="D92" s="224">
        <f>G24+G56+G66+G79+G87+G91</f>
        <v>194.04000000000002</v>
      </c>
      <c r="E92" s="225"/>
      <c r="F92" s="226">
        <v>0.1</v>
      </c>
      <c r="G92" s="129">
        <f>D92*F92</f>
        <v>19.404000000000003</v>
      </c>
      <c r="H92" s="111"/>
      <c r="I92" s="504" t="s">
        <v>121</v>
      </c>
      <c r="J92" s="505"/>
      <c r="K92" s="506"/>
      <c r="L92" s="217"/>
      <c r="M92" s="262"/>
      <c r="N92" s="262"/>
      <c r="O92" s="262"/>
      <c r="P92" s="270"/>
      <c r="Q92" s="270"/>
      <c r="R92" s="270"/>
      <c r="S92" s="270"/>
      <c r="T92" s="270"/>
      <c r="U92" s="270"/>
      <c r="V92" s="270"/>
      <c r="W92" s="270"/>
      <c r="X92" s="97"/>
    </row>
    <row r="93" spans="2:24" ht="42.75" customHeight="1" x14ac:dyDescent="0.35">
      <c r="B93" s="215" t="s">
        <v>8</v>
      </c>
      <c r="C93" s="227" t="s">
        <v>128</v>
      </c>
      <c r="D93" s="228">
        <f>D91+G91+G92</f>
        <v>213.44400000000002</v>
      </c>
      <c r="E93" s="176"/>
      <c r="F93" s="179"/>
      <c r="G93" s="147">
        <f>D93/(1-E97)</f>
        <v>240.50028169014087</v>
      </c>
      <c r="H93" s="111"/>
      <c r="I93" s="116" t="s">
        <v>140</v>
      </c>
      <c r="J93" s="117"/>
      <c r="K93" s="117"/>
      <c r="L93" s="217"/>
      <c r="M93" s="262"/>
      <c r="N93" s="262"/>
      <c r="O93" s="262"/>
      <c r="P93" s="262"/>
      <c r="Q93" s="262"/>
      <c r="R93" s="262"/>
      <c r="S93" s="262"/>
      <c r="T93" s="262"/>
      <c r="U93" s="276"/>
      <c r="V93" s="276"/>
      <c r="W93" s="276"/>
      <c r="X93" s="83"/>
    </row>
    <row r="94" spans="2:24" ht="24.95" customHeight="1" x14ac:dyDescent="0.35">
      <c r="B94" s="215" t="s">
        <v>9</v>
      </c>
      <c r="C94" s="125" t="s">
        <v>36</v>
      </c>
      <c r="D94" s="229"/>
      <c r="E94" s="230">
        <v>1.6500000000000001E-2</v>
      </c>
      <c r="F94" s="231"/>
      <c r="G94" s="147">
        <f>G93*E94</f>
        <v>3.9682546478873246</v>
      </c>
      <c r="H94" s="111"/>
      <c r="I94" s="116" t="s">
        <v>156</v>
      </c>
      <c r="J94" s="117"/>
      <c r="K94" s="117"/>
      <c r="L94" s="217"/>
      <c r="M94" s="262"/>
      <c r="N94" s="262"/>
      <c r="O94" s="262"/>
      <c r="P94" s="262"/>
      <c r="Q94" s="262"/>
      <c r="R94" s="262"/>
      <c r="S94" s="262"/>
      <c r="T94" s="262"/>
      <c r="U94" s="276"/>
      <c r="V94" s="276"/>
      <c r="W94" s="276"/>
      <c r="X94" s="83"/>
    </row>
    <row r="95" spans="2:24" ht="24.95" customHeight="1" x14ac:dyDescent="0.35">
      <c r="B95" s="215" t="s">
        <v>9</v>
      </c>
      <c r="C95" s="125" t="s">
        <v>37</v>
      </c>
      <c r="D95" s="229"/>
      <c r="E95" s="230">
        <v>7.5999999999999998E-2</v>
      </c>
      <c r="F95" s="231"/>
      <c r="G95" s="147">
        <f>G93*E95</f>
        <v>18.278021408450705</v>
      </c>
      <c r="H95" s="111"/>
      <c r="I95" s="116" t="s">
        <v>156</v>
      </c>
      <c r="J95" s="117"/>
      <c r="K95" s="117"/>
      <c r="L95" s="217"/>
      <c r="M95" s="262"/>
      <c r="N95" s="262"/>
      <c r="O95" s="262"/>
      <c r="P95" s="262"/>
      <c r="Q95" s="262"/>
      <c r="R95" s="262"/>
      <c r="S95" s="262"/>
      <c r="T95" s="262"/>
      <c r="U95" s="276"/>
      <c r="V95" s="276"/>
      <c r="W95" s="276"/>
      <c r="X95" s="83"/>
    </row>
    <row r="96" spans="2:24" ht="24.95" customHeight="1" x14ac:dyDescent="0.35">
      <c r="B96" s="215" t="s">
        <v>12</v>
      </c>
      <c r="C96" s="125" t="s">
        <v>38</v>
      </c>
      <c r="D96" s="229"/>
      <c r="E96" s="232">
        <v>0.02</v>
      </c>
      <c r="F96" s="232"/>
      <c r="G96" s="147">
        <f>G93*E96</f>
        <v>4.8100056338028176</v>
      </c>
      <c r="H96" s="111"/>
      <c r="I96" s="116" t="s">
        <v>137</v>
      </c>
      <c r="J96" s="117"/>
      <c r="K96" s="117"/>
      <c r="L96" s="217"/>
      <c r="M96" s="262"/>
      <c r="N96" s="262"/>
      <c r="O96" s="262"/>
      <c r="P96" s="262"/>
      <c r="Q96" s="262"/>
      <c r="R96" s="262"/>
      <c r="S96" s="262"/>
      <c r="T96" s="262"/>
      <c r="U96" s="276"/>
      <c r="V96" s="276"/>
      <c r="W96" s="276"/>
      <c r="X96" s="83"/>
    </row>
    <row r="97" spans="2:23" ht="24.95" customHeight="1" x14ac:dyDescent="0.35">
      <c r="B97" s="215"/>
      <c r="C97" s="125"/>
      <c r="D97" s="157" t="s">
        <v>126</v>
      </c>
      <c r="E97" s="235">
        <f>E94+E95+E96</f>
        <v>0.1125</v>
      </c>
      <c r="F97" s="232"/>
      <c r="G97" s="147"/>
      <c r="H97" s="111"/>
      <c r="I97" s="247"/>
      <c r="J97" s="245"/>
      <c r="K97" s="246"/>
      <c r="L97" s="260"/>
      <c r="M97" s="260"/>
      <c r="N97" s="260"/>
      <c r="O97" s="260"/>
      <c r="P97" s="260"/>
      <c r="Q97" s="260"/>
      <c r="R97" s="260"/>
      <c r="S97" s="260"/>
      <c r="T97" s="260"/>
      <c r="U97" s="259"/>
      <c r="V97" s="259"/>
      <c r="W97" s="259"/>
    </row>
    <row r="98" spans="2:23" ht="24.95" customHeight="1" thickBot="1" x14ac:dyDescent="0.4">
      <c r="B98" s="142"/>
      <c r="C98" s="143"/>
      <c r="D98" s="143"/>
      <c r="E98" s="526" t="s">
        <v>53</v>
      </c>
      <c r="F98" s="527"/>
      <c r="G98" s="144">
        <f>G91+G92+G94+G95+G96</f>
        <v>55.700281690140855</v>
      </c>
      <c r="H98" s="111"/>
      <c r="I98" s="435" t="s">
        <v>274</v>
      </c>
      <c r="J98" s="252"/>
      <c r="K98" s="279"/>
      <c r="L98" s="111"/>
      <c r="M98" s="111"/>
      <c r="N98" s="111"/>
      <c r="O98" s="111"/>
      <c r="P98" s="111"/>
      <c r="Q98" s="111"/>
      <c r="R98" s="111"/>
      <c r="S98" s="111"/>
      <c r="T98" s="111"/>
      <c r="U98" s="259"/>
      <c r="V98" s="259"/>
      <c r="W98" s="259"/>
    </row>
    <row r="99" spans="2:23" ht="18" customHeight="1" thickBot="1" x14ac:dyDescent="0.4">
      <c r="B99" s="518"/>
      <c r="C99" s="519"/>
      <c r="D99" s="519"/>
      <c r="E99" s="519"/>
      <c r="F99" s="519"/>
      <c r="G99" s="520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259"/>
      <c r="V99" s="259"/>
      <c r="W99" s="259"/>
    </row>
    <row r="100" spans="2:23" ht="24.95" customHeight="1" x14ac:dyDescent="0.35">
      <c r="B100" s="521" t="s">
        <v>129</v>
      </c>
      <c r="C100" s="522"/>
      <c r="D100" s="522"/>
      <c r="E100" s="522"/>
      <c r="F100" s="522"/>
      <c r="G100" s="523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259"/>
      <c r="V100" s="259"/>
      <c r="W100" s="259"/>
    </row>
    <row r="101" spans="2:23" ht="24.95" customHeight="1" x14ac:dyDescent="0.35">
      <c r="B101" s="524" t="s">
        <v>130</v>
      </c>
      <c r="C101" s="525"/>
      <c r="D101" s="525"/>
      <c r="E101" s="525"/>
      <c r="F101" s="525"/>
      <c r="G101" s="238" t="s">
        <v>67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259"/>
      <c r="V101" s="259"/>
      <c r="W101" s="259"/>
    </row>
    <row r="102" spans="2:23" ht="24.95" customHeight="1" x14ac:dyDescent="0.35">
      <c r="B102" s="124" t="s">
        <v>6</v>
      </c>
      <c r="C102" s="512" t="s">
        <v>131</v>
      </c>
      <c r="D102" s="513"/>
      <c r="E102" s="513"/>
      <c r="F102" s="514"/>
      <c r="G102" s="147">
        <f>G24</f>
        <v>0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259"/>
      <c r="V102" s="259"/>
      <c r="W102" s="259"/>
    </row>
    <row r="103" spans="2:23" ht="24.95" customHeight="1" x14ac:dyDescent="0.35">
      <c r="B103" s="124" t="s">
        <v>7</v>
      </c>
      <c r="C103" s="512" t="s">
        <v>132</v>
      </c>
      <c r="D103" s="513"/>
      <c r="E103" s="513"/>
      <c r="F103" s="514"/>
      <c r="G103" s="147">
        <f>G56</f>
        <v>184.8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259"/>
      <c r="V103" s="259"/>
      <c r="W103" s="259"/>
    </row>
    <row r="104" spans="2:23" ht="24.95" customHeight="1" x14ac:dyDescent="0.35">
      <c r="B104" s="124" t="s">
        <v>8</v>
      </c>
      <c r="C104" s="512" t="s">
        <v>133</v>
      </c>
      <c r="D104" s="513"/>
      <c r="E104" s="513"/>
      <c r="F104" s="514"/>
      <c r="G104" s="129">
        <f>G66</f>
        <v>0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259"/>
      <c r="V104" s="259"/>
      <c r="W104" s="259"/>
    </row>
    <row r="105" spans="2:23" ht="24.95" customHeight="1" x14ac:dyDescent="0.35">
      <c r="B105" s="124" t="s">
        <v>9</v>
      </c>
      <c r="C105" s="512" t="s">
        <v>134</v>
      </c>
      <c r="D105" s="513"/>
      <c r="E105" s="513"/>
      <c r="F105" s="514"/>
      <c r="G105" s="129">
        <f>G79</f>
        <v>0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259"/>
      <c r="V105" s="259"/>
      <c r="W105" s="259"/>
    </row>
    <row r="106" spans="2:23" ht="24.95" customHeight="1" x14ac:dyDescent="0.35">
      <c r="B106" s="124" t="s">
        <v>10</v>
      </c>
      <c r="C106" s="512" t="s">
        <v>135</v>
      </c>
      <c r="D106" s="513"/>
      <c r="E106" s="513"/>
      <c r="F106" s="514"/>
      <c r="G106" s="129">
        <f>G87</f>
        <v>0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259"/>
      <c r="V106" s="259"/>
      <c r="W106" s="259"/>
    </row>
    <row r="107" spans="2:23" ht="24.95" customHeight="1" thickBot="1" x14ac:dyDescent="0.4">
      <c r="B107" s="239" t="s">
        <v>12</v>
      </c>
      <c r="C107" s="515" t="s">
        <v>136</v>
      </c>
      <c r="D107" s="516"/>
      <c r="E107" s="516"/>
      <c r="F107" s="517"/>
      <c r="G107" s="240">
        <f>G98</f>
        <v>55.700281690140855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259"/>
      <c r="V107" s="259"/>
      <c r="W107" s="259"/>
    </row>
    <row r="108" spans="2:23" ht="30" customHeight="1" thickBot="1" x14ac:dyDescent="0.4">
      <c r="B108" s="241"/>
      <c r="C108" s="242"/>
      <c r="D108" s="631" t="s">
        <v>138</v>
      </c>
      <c r="E108" s="631"/>
      <c r="F108" s="632"/>
      <c r="G108" s="243">
        <f>SUM(G102:G107)</f>
        <v>240.50028169014087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259"/>
      <c r="V108" s="259"/>
      <c r="W108" s="259"/>
    </row>
    <row r="109" spans="2:23" ht="18" customHeight="1" x14ac:dyDescent="0.25">
      <c r="B109" s="5"/>
      <c r="C109" s="5"/>
      <c r="D109" s="5"/>
      <c r="E109" s="5"/>
      <c r="F109" s="6"/>
      <c r="G109" s="7"/>
      <c r="J109" s="1"/>
      <c r="K109" s="1"/>
      <c r="L109" s="1"/>
      <c r="M109" s="1"/>
      <c r="N109" s="1"/>
      <c r="O109" s="1"/>
      <c r="P109" s="1"/>
    </row>
    <row r="110" spans="2:23" ht="20.25" x14ac:dyDescent="0.3">
      <c r="C110" s="19"/>
    </row>
    <row r="111" spans="2:23" x14ac:dyDescent="0.25">
      <c r="C111" s="4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</sheetData>
  <sheetProtection deleteColumns="0"/>
  <mergeCells count="114">
    <mergeCell ref="I49:K50"/>
    <mergeCell ref="I1:K1"/>
    <mergeCell ref="D108:F108"/>
    <mergeCell ref="E98:F98"/>
    <mergeCell ref="D66:E66"/>
    <mergeCell ref="I29:K29"/>
    <mergeCell ref="I38:K38"/>
    <mergeCell ref="I47:K48"/>
    <mergeCell ref="I63:K63"/>
    <mergeCell ref="I65:K65"/>
    <mergeCell ref="I92:K92"/>
    <mergeCell ref="I91:K91"/>
    <mergeCell ref="C103:F103"/>
    <mergeCell ref="C104:F104"/>
    <mergeCell ref="C105:F105"/>
    <mergeCell ref="C106:F106"/>
    <mergeCell ref="C107:F107"/>
    <mergeCell ref="B99:G99"/>
    <mergeCell ref="B100:G100"/>
    <mergeCell ref="B101:F101"/>
    <mergeCell ref="C102:F102"/>
    <mergeCell ref="B89:G89"/>
    <mergeCell ref="C83:F83"/>
    <mergeCell ref="C84:F84"/>
    <mergeCell ref="C85:F85"/>
    <mergeCell ref="C86:F86"/>
    <mergeCell ref="E87:F87"/>
    <mergeCell ref="C76:E76"/>
    <mergeCell ref="C78:F78"/>
    <mergeCell ref="E79:F79"/>
    <mergeCell ref="B80:G80"/>
    <mergeCell ref="B81:G81"/>
    <mergeCell ref="C82:F82"/>
    <mergeCell ref="C73:E73"/>
    <mergeCell ref="C74:E74"/>
    <mergeCell ref="C75:E75"/>
    <mergeCell ref="C70:E70"/>
    <mergeCell ref="C71:E71"/>
    <mergeCell ref="C72:E72"/>
    <mergeCell ref="C65:E65"/>
    <mergeCell ref="B67:G67"/>
    <mergeCell ref="B68:G68"/>
    <mergeCell ref="C69:E69"/>
    <mergeCell ref="I62:K62"/>
    <mergeCell ref="C63:E63"/>
    <mergeCell ref="C64:E64"/>
    <mergeCell ref="C60:E60"/>
    <mergeCell ref="I60:K60"/>
    <mergeCell ref="C61:E61"/>
    <mergeCell ref="I61:K61"/>
    <mergeCell ref="E56:F56"/>
    <mergeCell ref="B57:G57"/>
    <mergeCell ref="B58:G58"/>
    <mergeCell ref="C59:E59"/>
    <mergeCell ref="C52:F52"/>
    <mergeCell ref="C53:F53"/>
    <mergeCell ref="C54:F54"/>
    <mergeCell ref="B47:B48"/>
    <mergeCell ref="C47:C48"/>
    <mergeCell ref="G47:G48"/>
    <mergeCell ref="B49:B50"/>
    <mergeCell ref="C49:D50"/>
    <mergeCell ref="G49:G50"/>
    <mergeCell ref="B45:G45"/>
    <mergeCell ref="C46:F46"/>
    <mergeCell ref="C39:E39"/>
    <mergeCell ref="C40:E40"/>
    <mergeCell ref="C41:E41"/>
    <mergeCell ref="C36:E36"/>
    <mergeCell ref="C37:E37"/>
    <mergeCell ref="C38:E38"/>
    <mergeCell ref="C51:F51"/>
    <mergeCell ref="B34:G34"/>
    <mergeCell ref="C35:E35"/>
    <mergeCell ref="E24:F24"/>
    <mergeCell ref="B25:G25"/>
    <mergeCell ref="B26:G26"/>
    <mergeCell ref="B27:G27"/>
    <mergeCell ref="C28:E28"/>
    <mergeCell ref="C42:E42"/>
    <mergeCell ref="C43:E43"/>
    <mergeCell ref="E15:G15"/>
    <mergeCell ref="B10:D10"/>
    <mergeCell ref="E10:G10"/>
    <mergeCell ref="B11:D11"/>
    <mergeCell ref="E11:G11"/>
    <mergeCell ref="B12:G12"/>
    <mergeCell ref="C29:D29"/>
    <mergeCell ref="C30:D30"/>
    <mergeCell ref="C32:F32"/>
    <mergeCell ref="I83:I84"/>
    <mergeCell ref="B1:G1"/>
    <mergeCell ref="B2:D2"/>
    <mergeCell ref="E2:G2"/>
    <mergeCell ref="B3:D3"/>
    <mergeCell ref="E3:G3"/>
    <mergeCell ref="B7:D7"/>
    <mergeCell ref="E7:G7"/>
    <mergeCell ref="B8:D8"/>
    <mergeCell ref="E8:G8"/>
    <mergeCell ref="B9:D9"/>
    <mergeCell ref="E9:G9"/>
    <mergeCell ref="B4:D4"/>
    <mergeCell ref="E4:G4"/>
    <mergeCell ref="B5:D5"/>
    <mergeCell ref="E5:G5"/>
    <mergeCell ref="B6:D6"/>
    <mergeCell ref="E6:G6"/>
    <mergeCell ref="B16:G16"/>
    <mergeCell ref="B17:G17"/>
    <mergeCell ref="B13:D14"/>
    <mergeCell ref="E13:G13"/>
    <mergeCell ref="E14:G14"/>
    <mergeCell ref="B15:D15"/>
  </mergeCells>
  <hyperlinks>
    <hyperlink ref="I83:I84" location="'UNIFORMES E EPI''S'!A1" display="Valor obtido na aba &quot;Uniformes e Epi's&quot;"/>
    <hyperlink ref="I66" r:id="rId1"/>
    <hyperlink ref="I79" r:id="rId2"/>
    <hyperlink ref="I98" r:id="rId3"/>
  </hyperlinks>
  <pageMargins left="0.511811024" right="0.511811024" top="0.78740157499999996" bottom="0.78740157499999996" header="0.31496062000000002" footer="0.31496062000000002"/>
  <pageSetup paperSize="9" scale="50" fitToHeight="0" orientation="portrait" r:id="rId4"/>
  <legacy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112"/>
  <sheetViews>
    <sheetView zoomScale="60" zoomScaleNormal="60" workbookViewId="0">
      <selection activeCell="J2" sqref="J2"/>
    </sheetView>
  </sheetViews>
  <sheetFormatPr defaultRowHeight="15" x14ac:dyDescent="0.25"/>
  <cols>
    <col min="1" max="1" width="3.28515625" style="36" customWidth="1"/>
    <col min="2" max="2" width="9.7109375" style="36" customWidth="1"/>
    <col min="3" max="3" width="57.85546875" style="36" customWidth="1"/>
    <col min="4" max="4" width="34.7109375" style="36" customWidth="1"/>
    <col min="5" max="7" width="35.7109375" style="36" customWidth="1"/>
    <col min="8" max="8" width="2.28515625" style="36" customWidth="1"/>
    <col min="9" max="9" width="60.7109375" style="36" customWidth="1"/>
    <col min="10" max="11" width="55.7109375" style="36" customWidth="1"/>
    <col min="12" max="12" width="4.140625" style="36" customWidth="1"/>
    <col min="13" max="13" width="12.5703125" style="36" customWidth="1"/>
    <col min="14" max="14" width="13.85546875" style="36" customWidth="1"/>
    <col min="15" max="15" width="14" style="36" customWidth="1"/>
    <col min="16" max="16" width="14.28515625" style="36" customWidth="1"/>
    <col min="17" max="17" width="15.140625" style="36" customWidth="1"/>
    <col min="18" max="18" width="16" style="36" customWidth="1"/>
    <col min="19" max="19" width="14.7109375" style="36" customWidth="1"/>
    <col min="20" max="20" width="13" style="36" customWidth="1"/>
    <col min="21" max="16384" width="9.140625" style="36"/>
  </cols>
  <sheetData>
    <row r="1" spans="1:23" ht="50.1" customHeight="1" thickBot="1" x14ac:dyDescent="0.4">
      <c r="A1" s="425" t="s">
        <v>294</v>
      </c>
      <c r="B1" s="610" t="s">
        <v>39</v>
      </c>
      <c r="C1" s="611"/>
      <c r="D1" s="611"/>
      <c r="E1" s="611"/>
      <c r="F1" s="611"/>
      <c r="G1" s="612"/>
      <c r="H1" s="110"/>
      <c r="I1" s="502" t="s">
        <v>54</v>
      </c>
      <c r="J1" s="503"/>
      <c r="K1" s="503"/>
      <c r="L1" s="282"/>
      <c r="M1" s="258"/>
      <c r="N1" s="258"/>
      <c r="O1" s="258"/>
      <c r="P1" s="258"/>
      <c r="Q1" s="258"/>
      <c r="R1" s="258"/>
      <c r="S1" s="258"/>
      <c r="T1" s="258"/>
      <c r="U1" s="259"/>
      <c r="V1" s="259"/>
      <c r="W1" s="259"/>
    </row>
    <row r="2" spans="1:23" ht="24.95" customHeight="1" x14ac:dyDescent="0.35">
      <c r="B2" s="613" t="s">
        <v>0</v>
      </c>
      <c r="C2" s="614"/>
      <c r="D2" s="614"/>
      <c r="E2" s="615"/>
      <c r="F2" s="616"/>
      <c r="G2" s="617"/>
      <c r="H2" s="111"/>
      <c r="I2" s="291" t="s">
        <v>58</v>
      </c>
      <c r="J2" s="425" t="s">
        <v>294</v>
      </c>
      <c r="K2" s="273"/>
      <c r="L2" s="273"/>
      <c r="M2" s="260"/>
      <c r="N2" s="260"/>
      <c r="O2" s="260"/>
      <c r="P2" s="260"/>
      <c r="Q2" s="260"/>
      <c r="R2" s="260"/>
      <c r="S2" s="260"/>
      <c r="T2" s="260"/>
      <c r="U2" s="259"/>
      <c r="V2" s="259"/>
      <c r="W2" s="259"/>
    </row>
    <row r="3" spans="1:23" ht="24.95" customHeight="1" x14ac:dyDescent="0.35">
      <c r="B3" s="596" t="s">
        <v>1</v>
      </c>
      <c r="C3" s="597"/>
      <c r="D3" s="597"/>
      <c r="E3" s="595"/>
      <c r="F3" s="547"/>
      <c r="G3" s="548"/>
      <c r="H3" s="115"/>
      <c r="I3" s="292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59"/>
      <c r="V3" s="259"/>
      <c r="W3" s="259"/>
    </row>
    <row r="4" spans="1:23" ht="24.95" customHeight="1" x14ac:dyDescent="0.35">
      <c r="B4" s="596" t="s">
        <v>2</v>
      </c>
      <c r="C4" s="597"/>
      <c r="D4" s="597"/>
      <c r="E4" s="595"/>
      <c r="F4" s="547"/>
      <c r="G4" s="548"/>
      <c r="H4" s="115"/>
      <c r="I4" s="292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59"/>
      <c r="W4" s="259"/>
    </row>
    <row r="5" spans="1:23" ht="24.95" customHeight="1" x14ac:dyDescent="0.35">
      <c r="B5" s="598" t="s">
        <v>55</v>
      </c>
      <c r="C5" s="599"/>
      <c r="D5" s="600"/>
      <c r="E5" s="601"/>
      <c r="F5" s="602"/>
      <c r="G5" s="603"/>
      <c r="H5" s="115"/>
      <c r="I5" s="292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59"/>
      <c r="W5" s="259"/>
    </row>
    <row r="6" spans="1:23" ht="24.95" customHeight="1" x14ac:dyDescent="0.35">
      <c r="B6" s="596" t="s">
        <v>3</v>
      </c>
      <c r="C6" s="597"/>
      <c r="D6" s="597"/>
      <c r="E6" s="595" t="s">
        <v>56</v>
      </c>
      <c r="F6" s="547"/>
      <c r="G6" s="548"/>
      <c r="H6" s="115"/>
      <c r="I6" s="292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59"/>
      <c r="V6" s="259"/>
      <c r="W6" s="259"/>
    </row>
    <row r="7" spans="1:23" ht="24.95" customHeight="1" x14ac:dyDescent="0.35">
      <c r="B7" s="618" t="s">
        <v>40</v>
      </c>
      <c r="C7" s="619"/>
      <c r="D7" s="619"/>
      <c r="E7" s="601"/>
      <c r="F7" s="602"/>
      <c r="G7" s="603"/>
      <c r="H7" s="115"/>
      <c r="I7" s="292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59"/>
      <c r="V7" s="259"/>
      <c r="W7" s="259"/>
    </row>
    <row r="8" spans="1:23" ht="24.95" customHeight="1" x14ac:dyDescent="0.35">
      <c r="B8" s="607" t="s">
        <v>57</v>
      </c>
      <c r="C8" s="608"/>
      <c r="D8" s="609"/>
      <c r="E8" s="601"/>
      <c r="F8" s="602"/>
      <c r="G8" s="603"/>
      <c r="H8" s="115"/>
      <c r="I8" s="292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59"/>
      <c r="V8" s="259"/>
      <c r="W8" s="259"/>
    </row>
    <row r="9" spans="1:23" ht="24.95" customHeight="1" x14ac:dyDescent="0.35">
      <c r="B9" s="607" t="s">
        <v>45</v>
      </c>
      <c r="C9" s="608"/>
      <c r="D9" s="609"/>
      <c r="E9" s="595" t="s">
        <v>190</v>
      </c>
      <c r="F9" s="547"/>
      <c r="G9" s="548"/>
      <c r="H9" s="111"/>
      <c r="I9" s="292" t="s">
        <v>59</v>
      </c>
      <c r="J9" s="262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59"/>
      <c r="V9" s="259"/>
      <c r="W9" s="259"/>
    </row>
    <row r="10" spans="1:23" ht="24.95" customHeight="1" x14ac:dyDescent="0.35">
      <c r="B10" s="596" t="s">
        <v>4</v>
      </c>
      <c r="C10" s="597"/>
      <c r="D10" s="597"/>
      <c r="E10" s="595">
        <v>12</v>
      </c>
      <c r="F10" s="547"/>
      <c r="G10" s="548"/>
      <c r="H10" s="115"/>
      <c r="I10" s="292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59"/>
      <c r="V10" s="259"/>
      <c r="W10" s="259"/>
    </row>
    <row r="11" spans="1:23" ht="24.95" customHeight="1" x14ac:dyDescent="0.35">
      <c r="B11" s="598" t="s">
        <v>122</v>
      </c>
      <c r="C11" s="599"/>
      <c r="D11" s="600"/>
      <c r="E11" s="601" t="s">
        <v>123</v>
      </c>
      <c r="F11" s="602"/>
      <c r="G11" s="603"/>
      <c r="H11" s="115"/>
      <c r="I11" s="292" t="s">
        <v>124</v>
      </c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59"/>
      <c r="V11" s="259"/>
      <c r="W11" s="259"/>
    </row>
    <row r="12" spans="1:23" ht="18" customHeight="1" x14ac:dyDescent="0.35">
      <c r="B12" s="604"/>
      <c r="C12" s="605"/>
      <c r="D12" s="605"/>
      <c r="E12" s="605"/>
      <c r="F12" s="595"/>
      <c r="G12" s="606"/>
      <c r="H12" s="115"/>
      <c r="I12" s="292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59"/>
      <c r="V12" s="259"/>
      <c r="W12" s="259"/>
    </row>
    <row r="13" spans="1:23" ht="25.5" customHeight="1" x14ac:dyDescent="0.35">
      <c r="B13" s="581" t="s">
        <v>41</v>
      </c>
      <c r="C13" s="582"/>
      <c r="D13" s="583"/>
      <c r="E13" s="587" t="s">
        <v>290</v>
      </c>
      <c r="F13" s="588"/>
      <c r="G13" s="589"/>
      <c r="H13" s="115"/>
      <c r="I13" s="292"/>
      <c r="J13" s="262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59"/>
      <c r="V13" s="259"/>
      <c r="W13" s="259"/>
    </row>
    <row r="14" spans="1:23" ht="31.5" customHeight="1" x14ac:dyDescent="0.35">
      <c r="B14" s="584"/>
      <c r="C14" s="585"/>
      <c r="D14" s="586"/>
      <c r="E14" s="590" t="s">
        <v>181</v>
      </c>
      <c r="F14" s="591"/>
      <c r="G14" s="592"/>
      <c r="H14" s="115"/>
      <c r="I14" s="292"/>
      <c r="J14" s="262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59"/>
      <c r="V14" s="259"/>
      <c r="W14" s="259"/>
    </row>
    <row r="15" spans="1:23" ht="24.95" customHeight="1" thickBot="1" x14ac:dyDescent="0.4">
      <c r="B15" s="593" t="s">
        <v>42</v>
      </c>
      <c r="C15" s="594"/>
      <c r="D15" s="594"/>
      <c r="E15" s="595">
        <v>1</v>
      </c>
      <c r="F15" s="547"/>
      <c r="G15" s="548"/>
      <c r="H15" s="115"/>
      <c r="I15" s="293"/>
      <c r="J15" s="262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59"/>
      <c r="V15" s="259"/>
      <c r="W15" s="259"/>
    </row>
    <row r="16" spans="1:23" ht="24.95" customHeight="1" x14ac:dyDescent="0.35">
      <c r="B16" s="578" t="s">
        <v>5</v>
      </c>
      <c r="C16" s="579"/>
      <c r="D16" s="579"/>
      <c r="E16" s="579"/>
      <c r="F16" s="579"/>
      <c r="G16" s="580"/>
      <c r="H16" s="115"/>
      <c r="I16" s="115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259"/>
      <c r="V16" s="259"/>
      <c r="W16" s="259"/>
    </row>
    <row r="17" spans="2:23" ht="24.95" customHeight="1" thickBot="1" x14ac:dyDescent="0.4">
      <c r="B17" s="533" t="s">
        <v>49</v>
      </c>
      <c r="C17" s="528"/>
      <c r="D17" s="528"/>
      <c r="E17" s="528"/>
      <c r="F17" s="528"/>
      <c r="G17" s="534"/>
      <c r="H17" s="115"/>
      <c r="I17" s="115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259"/>
      <c r="V17" s="259"/>
      <c r="W17" s="259"/>
    </row>
    <row r="18" spans="2:23" ht="24.95" customHeight="1" x14ac:dyDescent="0.35">
      <c r="B18" s="396" t="s">
        <v>62</v>
      </c>
      <c r="C18" s="395" t="s">
        <v>63</v>
      </c>
      <c r="D18" s="397" t="s">
        <v>64</v>
      </c>
      <c r="E18" s="397" t="s">
        <v>65</v>
      </c>
      <c r="F18" s="397" t="s">
        <v>66</v>
      </c>
      <c r="G18" s="123" t="s">
        <v>67</v>
      </c>
      <c r="H18" s="115"/>
      <c r="I18" s="112" t="s">
        <v>58</v>
      </c>
      <c r="J18" s="113"/>
      <c r="K18" s="113"/>
      <c r="L18" s="216"/>
      <c r="M18" s="260"/>
      <c r="N18" s="260"/>
      <c r="O18" s="260"/>
      <c r="P18" s="260"/>
      <c r="Q18" s="260"/>
      <c r="R18" s="260"/>
      <c r="S18" s="260"/>
      <c r="T18" s="260"/>
      <c r="U18" s="259"/>
      <c r="V18" s="259"/>
      <c r="W18" s="259"/>
    </row>
    <row r="19" spans="2:23" ht="24.95" customHeight="1" x14ac:dyDescent="0.35">
      <c r="B19" s="124" t="s">
        <v>6</v>
      </c>
      <c r="C19" s="125" t="s">
        <v>43</v>
      </c>
      <c r="D19" s="126" t="s">
        <v>68</v>
      </c>
      <c r="E19" s="127">
        <v>1</v>
      </c>
      <c r="F19" s="128">
        <v>0</v>
      </c>
      <c r="G19" s="129">
        <f>F19</f>
        <v>0</v>
      </c>
      <c r="H19" s="111"/>
      <c r="I19" s="429" t="s">
        <v>61</v>
      </c>
      <c r="J19" s="382"/>
      <c r="K19" s="245"/>
      <c r="L19" s="261"/>
      <c r="M19" s="260"/>
      <c r="N19" s="260"/>
      <c r="O19" s="260"/>
      <c r="P19" s="260"/>
      <c r="Q19" s="260"/>
      <c r="R19" s="260"/>
      <c r="S19" s="260"/>
      <c r="T19" s="260"/>
      <c r="U19" s="259"/>
      <c r="V19" s="259"/>
      <c r="W19" s="259"/>
    </row>
    <row r="20" spans="2:23" ht="24.95" customHeight="1" x14ac:dyDescent="0.35">
      <c r="B20" s="124" t="s">
        <v>7</v>
      </c>
      <c r="C20" s="125" t="s">
        <v>44</v>
      </c>
      <c r="D20" s="126" t="s">
        <v>68</v>
      </c>
      <c r="E20" s="127">
        <v>220</v>
      </c>
      <c r="F20" s="132">
        <f>(G19+G21)/E20</f>
        <v>0</v>
      </c>
      <c r="G20" s="129">
        <f>F20</f>
        <v>0</v>
      </c>
      <c r="H20" s="111"/>
      <c r="I20" s="116" t="s">
        <v>159</v>
      </c>
      <c r="J20" s="117"/>
      <c r="K20" s="117"/>
      <c r="L20" s="217"/>
      <c r="M20" s="262"/>
      <c r="N20" s="262"/>
      <c r="O20" s="262"/>
      <c r="P20" s="262"/>
      <c r="Q20" s="260"/>
      <c r="R20" s="260"/>
      <c r="S20" s="260"/>
      <c r="T20" s="260"/>
      <c r="U20" s="259"/>
      <c r="V20" s="259"/>
      <c r="W20" s="259"/>
    </row>
    <row r="21" spans="2:23" ht="24.95" customHeight="1" x14ac:dyDescent="0.35">
      <c r="B21" s="124" t="s">
        <v>8</v>
      </c>
      <c r="C21" s="125" t="s">
        <v>180</v>
      </c>
      <c r="D21" s="133">
        <v>0</v>
      </c>
      <c r="E21" s="134">
        <v>1</v>
      </c>
      <c r="F21" s="132">
        <f>D21*1518</f>
        <v>0</v>
      </c>
      <c r="G21" s="129">
        <f>F21</f>
        <v>0</v>
      </c>
      <c r="H21" s="111"/>
      <c r="I21" s="622"/>
      <c r="J21" s="623"/>
      <c r="K21" s="624"/>
      <c r="L21" s="283"/>
      <c r="M21" s="284"/>
      <c r="N21" s="284"/>
      <c r="O21" s="284"/>
      <c r="P21" s="284"/>
      <c r="Q21" s="284"/>
      <c r="R21" s="284"/>
      <c r="S21" s="284"/>
      <c r="T21" s="284"/>
      <c r="U21" s="259"/>
      <c r="V21" s="259"/>
      <c r="W21" s="259"/>
    </row>
    <row r="22" spans="2:23" ht="24.95" customHeight="1" x14ac:dyDescent="0.35">
      <c r="B22" s="124" t="s">
        <v>9</v>
      </c>
      <c r="C22" s="125" t="s">
        <v>69</v>
      </c>
      <c r="D22" s="133">
        <v>0</v>
      </c>
      <c r="E22" s="134">
        <v>0</v>
      </c>
      <c r="F22" s="132">
        <f>F20*D22</f>
        <v>0</v>
      </c>
      <c r="G22" s="129">
        <f>F22*E22</f>
        <v>0</v>
      </c>
      <c r="H22" s="111"/>
      <c r="I22" s="135"/>
      <c r="J22" s="136"/>
      <c r="K22" s="136"/>
      <c r="L22" s="263"/>
      <c r="M22" s="264"/>
      <c r="N22" s="264"/>
      <c r="O22" s="264"/>
      <c r="P22" s="264"/>
      <c r="Q22" s="264"/>
      <c r="R22" s="264"/>
      <c r="S22" s="264"/>
      <c r="T22" s="264"/>
      <c r="U22" s="259"/>
      <c r="V22" s="259"/>
      <c r="W22" s="259"/>
    </row>
    <row r="23" spans="2:23" ht="24.95" customHeight="1" thickBot="1" x14ac:dyDescent="0.4">
      <c r="B23" s="124" t="s">
        <v>10</v>
      </c>
      <c r="C23" s="125" t="s">
        <v>11</v>
      </c>
      <c r="D23" s="138"/>
      <c r="E23" s="132" t="s">
        <v>46</v>
      </c>
      <c r="F23" s="132"/>
      <c r="G23" s="129"/>
      <c r="H23" s="139"/>
      <c r="I23" s="140" t="s">
        <v>154</v>
      </c>
      <c r="J23" s="141"/>
      <c r="K23" s="141"/>
      <c r="L23" s="217"/>
      <c r="M23" s="262"/>
      <c r="N23" s="262"/>
      <c r="O23" s="262"/>
      <c r="P23" s="262"/>
      <c r="Q23" s="262"/>
      <c r="R23" s="262"/>
      <c r="S23" s="262"/>
      <c r="T23" s="262"/>
      <c r="U23" s="259"/>
      <c r="V23" s="259"/>
      <c r="W23" s="259"/>
    </row>
    <row r="24" spans="2:23" ht="24.95" customHeight="1" x14ac:dyDescent="0.35">
      <c r="B24" s="142"/>
      <c r="C24" s="143"/>
      <c r="D24" s="143"/>
      <c r="E24" s="528" t="s">
        <v>50</v>
      </c>
      <c r="F24" s="529"/>
      <c r="G24" s="144">
        <f>G19+G21+G22</f>
        <v>0</v>
      </c>
      <c r="H24" s="139"/>
      <c r="I24" s="139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259"/>
      <c r="V24" s="259"/>
      <c r="W24" s="259"/>
    </row>
    <row r="25" spans="2:23" ht="50.25" customHeight="1" x14ac:dyDescent="0.35">
      <c r="B25" s="634" t="s">
        <v>70</v>
      </c>
      <c r="C25" s="635"/>
      <c r="D25" s="635"/>
      <c r="E25" s="635"/>
      <c r="F25" s="635"/>
      <c r="G25" s="636"/>
      <c r="H25" s="139"/>
      <c r="I25" s="139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259"/>
      <c r="V25" s="259"/>
      <c r="W25" s="259"/>
    </row>
    <row r="26" spans="2:23" ht="21" x14ac:dyDescent="0.35">
      <c r="B26" s="546"/>
      <c r="C26" s="547"/>
      <c r="D26" s="547"/>
      <c r="E26" s="547"/>
      <c r="F26" s="547"/>
      <c r="G26" s="548"/>
      <c r="H26" s="115"/>
      <c r="I26" s="115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259"/>
      <c r="V26" s="259"/>
      <c r="W26" s="259"/>
    </row>
    <row r="27" spans="2:23" ht="24.95" customHeight="1" x14ac:dyDescent="0.35">
      <c r="B27" s="533" t="s">
        <v>13</v>
      </c>
      <c r="C27" s="528"/>
      <c r="D27" s="528"/>
      <c r="E27" s="528"/>
      <c r="F27" s="528"/>
      <c r="G27" s="534"/>
      <c r="H27" s="115"/>
      <c r="I27" s="115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259"/>
      <c r="V27" s="259"/>
      <c r="W27" s="259"/>
    </row>
    <row r="28" spans="2:23" ht="24.95" customHeight="1" thickBot="1" x14ac:dyDescent="0.4">
      <c r="B28" s="552" t="s">
        <v>72</v>
      </c>
      <c r="C28" s="553"/>
      <c r="D28" s="553"/>
      <c r="E28" s="553"/>
      <c r="F28" s="553"/>
      <c r="G28" s="554"/>
      <c r="H28" s="115"/>
      <c r="I28" s="115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259"/>
      <c r="V28" s="259"/>
      <c r="W28" s="259"/>
    </row>
    <row r="29" spans="2:23" ht="24.95" customHeight="1" x14ac:dyDescent="0.35">
      <c r="B29" s="396" t="s">
        <v>73</v>
      </c>
      <c r="C29" s="576" t="s">
        <v>74</v>
      </c>
      <c r="D29" s="555"/>
      <c r="E29" s="577"/>
      <c r="F29" s="397" t="s">
        <v>64</v>
      </c>
      <c r="G29" s="123" t="s">
        <v>67</v>
      </c>
      <c r="H29" s="115"/>
      <c r="I29" s="112" t="s">
        <v>58</v>
      </c>
      <c r="J29" s="113"/>
      <c r="K29" s="113"/>
      <c r="L29" s="216"/>
      <c r="M29" s="260"/>
      <c r="N29" s="260"/>
      <c r="O29" s="260"/>
      <c r="P29" s="260"/>
      <c r="Q29" s="260"/>
      <c r="R29" s="260"/>
      <c r="S29" s="260"/>
      <c r="T29" s="260"/>
      <c r="U29" s="259"/>
      <c r="V29" s="259"/>
      <c r="W29" s="259"/>
    </row>
    <row r="30" spans="2:23" ht="53.25" customHeight="1" x14ac:dyDescent="0.35">
      <c r="B30" s="124" t="s">
        <v>6</v>
      </c>
      <c r="C30" s="531" t="s">
        <v>75</v>
      </c>
      <c r="D30" s="542"/>
      <c r="E30" s="146" t="s">
        <v>76</v>
      </c>
      <c r="F30" s="146">
        <v>8.3299999999999999E-2</v>
      </c>
      <c r="G30" s="147">
        <f>G24*F30</f>
        <v>0</v>
      </c>
      <c r="H30" s="115"/>
      <c r="I30" s="504" t="s">
        <v>79</v>
      </c>
      <c r="J30" s="505"/>
      <c r="K30" s="505"/>
      <c r="L30" s="217"/>
      <c r="M30" s="262"/>
      <c r="N30" s="262"/>
      <c r="O30" s="262"/>
      <c r="P30" s="262"/>
      <c r="Q30" s="262"/>
      <c r="R30" s="262"/>
      <c r="S30" s="262"/>
      <c r="T30" s="262"/>
      <c r="U30" s="259"/>
      <c r="V30" s="259"/>
      <c r="W30" s="259"/>
    </row>
    <row r="31" spans="2:23" ht="24.95" customHeight="1" thickBot="1" x14ac:dyDescent="0.4">
      <c r="B31" s="124" t="s">
        <v>7</v>
      </c>
      <c r="C31" s="531" t="s">
        <v>48</v>
      </c>
      <c r="D31" s="542"/>
      <c r="E31" s="148" t="s">
        <v>77</v>
      </c>
      <c r="F31" s="148">
        <v>0.121</v>
      </c>
      <c r="G31" s="147">
        <f>G24*F31</f>
        <v>0</v>
      </c>
      <c r="H31" s="115"/>
      <c r="I31" s="140" t="s">
        <v>80</v>
      </c>
      <c r="J31" s="252"/>
      <c r="K31" s="252"/>
      <c r="L31" s="261"/>
      <c r="M31" s="260"/>
      <c r="N31" s="260"/>
      <c r="O31" s="260"/>
      <c r="P31" s="260"/>
      <c r="Q31" s="260"/>
      <c r="R31" s="260"/>
      <c r="S31" s="260"/>
      <c r="T31" s="260"/>
      <c r="U31" s="259"/>
      <c r="V31" s="259"/>
      <c r="W31" s="259"/>
    </row>
    <row r="32" spans="2:23" ht="24.95" customHeight="1" x14ac:dyDescent="0.35">
      <c r="B32" s="149"/>
      <c r="C32" s="150"/>
      <c r="D32" s="150"/>
      <c r="E32" s="151"/>
      <c r="F32" s="152" t="s">
        <v>71</v>
      </c>
      <c r="G32" s="153">
        <f>G30+G31</f>
        <v>0</v>
      </c>
      <c r="H32" s="115"/>
      <c r="I32" s="115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259"/>
      <c r="V32" s="259"/>
      <c r="W32" s="259"/>
    </row>
    <row r="33" spans="2:23" ht="24.95" customHeight="1" x14ac:dyDescent="0.35">
      <c r="B33" s="124" t="s">
        <v>8</v>
      </c>
      <c r="C33" s="570" t="s">
        <v>78</v>
      </c>
      <c r="D33" s="571"/>
      <c r="E33" s="571"/>
      <c r="F33" s="572"/>
      <c r="G33" s="154">
        <f>F45*G32</f>
        <v>0</v>
      </c>
      <c r="H33" s="115"/>
      <c r="I33" s="115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259"/>
      <c r="V33" s="259"/>
      <c r="W33" s="259"/>
    </row>
    <row r="34" spans="2:23" ht="24.95" customHeight="1" x14ac:dyDescent="0.35">
      <c r="B34" s="155"/>
      <c r="C34" s="156"/>
      <c r="D34" s="156"/>
      <c r="E34" s="156"/>
      <c r="F34" s="157" t="s">
        <v>84</v>
      </c>
      <c r="G34" s="158">
        <f>G32+G33</f>
        <v>0</v>
      </c>
      <c r="H34" s="115"/>
      <c r="I34" s="115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259"/>
      <c r="V34" s="259"/>
      <c r="W34" s="259"/>
    </row>
    <row r="35" spans="2:23" ht="53.25" customHeight="1" thickBot="1" x14ac:dyDescent="0.4">
      <c r="B35" s="573" t="s">
        <v>82</v>
      </c>
      <c r="C35" s="574"/>
      <c r="D35" s="574"/>
      <c r="E35" s="574"/>
      <c r="F35" s="574"/>
      <c r="G35" s="575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259"/>
      <c r="V35" s="259"/>
      <c r="W35" s="259"/>
    </row>
    <row r="36" spans="2:23" ht="24.95" customHeight="1" x14ac:dyDescent="0.35">
      <c r="B36" s="159" t="s">
        <v>81</v>
      </c>
      <c r="C36" s="569" t="s">
        <v>83</v>
      </c>
      <c r="D36" s="569"/>
      <c r="E36" s="569"/>
      <c r="F36" s="399" t="s">
        <v>64</v>
      </c>
      <c r="G36" s="161" t="s">
        <v>67</v>
      </c>
      <c r="H36" s="111"/>
      <c r="I36" s="112" t="s">
        <v>58</v>
      </c>
      <c r="J36" s="113"/>
      <c r="K36" s="113"/>
      <c r="L36" s="216"/>
      <c r="M36" s="260"/>
      <c r="N36" s="260"/>
      <c r="O36" s="260"/>
      <c r="P36" s="260"/>
      <c r="Q36" s="260"/>
      <c r="R36" s="260"/>
      <c r="S36" s="260"/>
      <c r="T36" s="260"/>
      <c r="U36" s="259"/>
      <c r="V36" s="259"/>
      <c r="W36" s="259"/>
    </row>
    <row r="37" spans="2:23" ht="24.95" customHeight="1" x14ac:dyDescent="0.35">
      <c r="B37" s="406" t="s">
        <v>6</v>
      </c>
      <c r="C37" s="541" t="s">
        <v>14</v>
      </c>
      <c r="D37" s="531"/>
      <c r="E37" s="542"/>
      <c r="F37" s="146">
        <v>0.2</v>
      </c>
      <c r="G37" s="163">
        <f>G24*F37</f>
        <v>0</v>
      </c>
      <c r="H37" s="111"/>
      <c r="I37" s="116" t="s">
        <v>85</v>
      </c>
      <c r="J37" s="117"/>
      <c r="K37" s="117"/>
      <c r="L37" s="217"/>
      <c r="M37" s="262"/>
      <c r="N37" s="262"/>
      <c r="O37" s="262"/>
      <c r="P37" s="262"/>
      <c r="Q37" s="262"/>
      <c r="R37" s="262"/>
      <c r="S37" s="262"/>
      <c r="T37" s="262"/>
      <c r="U37" s="259"/>
      <c r="V37" s="259"/>
      <c r="W37" s="259"/>
    </row>
    <row r="38" spans="2:23" ht="24.95" customHeight="1" x14ac:dyDescent="0.35">
      <c r="B38" s="406" t="s">
        <v>7</v>
      </c>
      <c r="C38" s="541" t="s">
        <v>15</v>
      </c>
      <c r="D38" s="531"/>
      <c r="E38" s="542"/>
      <c r="F38" s="148">
        <v>2.5000000000000001E-2</v>
      </c>
      <c r="G38" s="163">
        <f>G24*F38</f>
        <v>0</v>
      </c>
      <c r="H38" s="111"/>
      <c r="I38" s="116" t="s">
        <v>85</v>
      </c>
      <c r="J38" s="117"/>
      <c r="K38" s="117"/>
      <c r="L38" s="217"/>
      <c r="M38" s="262"/>
      <c r="N38" s="262"/>
      <c r="O38" s="262"/>
      <c r="P38" s="262"/>
      <c r="Q38" s="262"/>
      <c r="R38" s="262"/>
      <c r="S38" s="262"/>
      <c r="T38" s="262"/>
      <c r="U38" s="259"/>
      <c r="V38" s="259"/>
      <c r="W38" s="259"/>
    </row>
    <row r="39" spans="2:23" ht="51.75" customHeight="1" x14ac:dyDescent="0.35">
      <c r="B39" s="406" t="s">
        <v>8</v>
      </c>
      <c r="C39" s="541" t="s">
        <v>86</v>
      </c>
      <c r="D39" s="531"/>
      <c r="E39" s="542"/>
      <c r="F39" s="164">
        <v>0.06</v>
      </c>
      <c r="G39" s="165">
        <f>G24*F39</f>
        <v>0</v>
      </c>
      <c r="H39" s="166"/>
      <c r="I39" s="504" t="s">
        <v>275</v>
      </c>
      <c r="J39" s="505"/>
      <c r="K39" s="505"/>
      <c r="L39" s="217"/>
      <c r="M39" s="262"/>
      <c r="N39" s="262"/>
      <c r="O39" s="262"/>
      <c r="P39" s="262"/>
      <c r="Q39" s="262"/>
      <c r="R39" s="262"/>
      <c r="S39" s="262"/>
      <c r="T39" s="262"/>
      <c r="U39" s="259"/>
      <c r="V39" s="259"/>
      <c r="W39" s="259"/>
    </row>
    <row r="40" spans="2:23" ht="24.95" customHeight="1" x14ac:dyDescent="0.35">
      <c r="B40" s="406" t="s">
        <v>9</v>
      </c>
      <c r="C40" s="541" t="s">
        <v>16</v>
      </c>
      <c r="D40" s="531"/>
      <c r="E40" s="542"/>
      <c r="F40" s="148">
        <v>1.4999999999999999E-2</v>
      </c>
      <c r="G40" s="163">
        <f>G24*F40</f>
        <v>0</v>
      </c>
      <c r="H40" s="111"/>
      <c r="I40" s="116" t="s">
        <v>85</v>
      </c>
      <c r="J40" s="117"/>
      <c r="K40" s="117"/>
      <c r="L40" s="217"/>
      <c r="M40" s="262"/>
      <c r="N40" s="262"/>
      <c r="O40" s="262"/>
      <c r="P40" s="262"/>
      <c r="Q40" s="262"/>
      <c r="R40" s="262"/>
      <c r="S40" s="262"/>
      <c r="T40" s="262"/>
      <c r="U40" s="259"/>
      <c r="V40" s="259"/>
      <c r="W40" s="259"/>
    </row>
    <row r="41" spans="2:23" ht="24.95" customHeight="1" x14ac:dyDescent="0.35">
      <c r="B41" s="406" t="s">
        <v>10</v>
      </c>
      <c r="C41" s="541" t="s">
        <v>47</v>
      </c>
      <c r="D41" s="531"/>
      <c r="E41" s="542"/>
      <c r="F41" s="148">
        <v>0.01</v>
      </c>
      <c r="G41" s="163">
        <f>G24*F41</f>
        <v>0</v>
      </c>
      <c r="H41" s="111"/>
      <c r="I41" s="116" t="s">
        <v>85</v>
      </c>
      <c r="J41" s="117"/>
      <c r="K41" s="117"/>
      <c r="L41" s="217"/>
      <c r="M41" s="262"/>
      <c r="N41" s="262"/>
      <c r="O41" s="262"/>
      <c r="P41" s="262"/>
      <c r="Q41" s="262"/>
      <c r="R41" s="262"/>
      <c r="S41" s="262"/>
      <c r="T41" s="262"/>
      <c r="U41" s="259"/>
      <c r="V41" s="259"/>
      <c r="W41" s="259"/>
    </row>
    <row r="42" spans="2:23" ht="24.95" customHeight="1" x14ac:dyDescent="0.35">
      <c r="B42" s="406" t="s">
        <v>12</v>
      </c>
      <c r="C42" s="541" t="s">
        <v>17</v>
      </c>
      <c r="D42" s="531"/>
      <c r="E42" s="542"/>
      <c r="F42" s="148">
        <v>6.0000000000000001E-3</v>
      </c>
      <c r="G42" s="163">
        <f>G24*F42</f>
        <v>0</v>
      </c>
      <c r="H42" s="111"/>
      <c r="I42" s="116" t="s">
        <v>85</v>
      </c>
      <c r="J42" s="117"/>
      <c r="K42" s="117"/>
      <c r="L42" s="217"/>
      <c r="M42" s="262"/>
      <c r="N42" s="262"/>
      <c r="O42" s="262"/>
      <c r="P42" s="262"/>
      <c r="Q42" s="262"/>
      <c r="R42" s="262"/>
      <c r="S42" s="262"/>
      <c r="T42" s="262"/>
      <c r="U42" s="259"/>
      <c r="V42" s="259"/>
      <c r="W42" s="259"/>
    </row>
    <row r="43" spans="2:23" ht="24.95" customHeight="1" x14ac:dyDescent="0.35">
      <c r="B43" s="406" t="s">
        <v>18</v>
      </c>
      <c r="C43" s="541" t="s">
        <v>19</v>
      </c>
      <c r="D43" s="531"/>
      <c r="E43" s="542"/>
      <c r="F43" s="148">
        <v>2E-3</v>
      </c>
      <c r="G43" s="163">
        <f>G24*F43</f>
        <v>0</v>
      </c>
      <c r="H43" s="111"/>
      <c r="I43" s="116" t="s">
        <v>85</v>
      </c>
      <c r="J43" s="117"/>
      <c r="K43" s="117"/>
      <c r="L43" s="217"/>
      <c r="M43" s="262"/>
      <c r="N43" s="262"/>
      <c r="O43" s="262"/>
      <c r="P43" s="262"/>
      <c r="Q43" s="262"/>
      <c r="R43" s="262"/>
      <c r="S43" s="262"/>
      <c r="T43" s="262"/>
      <c r="U43" s="259"/>
      <c r="V43" s="259"/>
      <c r="W43" s="259"/>
    </row>
    <row r="44" spans="2:23" ht="24.95" customHeight="1" thickBot="1" x14ac:dyDescent="0.4">
      <c r="B44" s="406" t="s">
        <v>20</v>
      </c>
      <c r="C44" s="541" t="s">
        <v>21</v>
      </c>
      <c r="D44" s="531"/>
      <c r="E44" s="542"/>
      <c r="F44" s="148">
        <v>0.08</v>
      </c>
      <c r="G44" s="163">
        <f>G24*F44</f>
        <v>0</v>
      </c>
      <c r="H44" s="111"/>
      <c r="I44" s="140" t="s">
        <v>85</v>
      </c>
      <c r="J44" s="141"/>
      <c r="K44" s="141"/>
      <c r="L44" s="217"/>
      <c r="M44" s="262"/>
      <c r="N44" s="262"/>
      <c r="O44" s="262"/>
      <c r="P44" s="262"/>
      <c r="Q44" s="262"/>
      <c r="R44" s="262"/>
      <c r="S44" s="262"/>
      <c r="T44" s="262"/>
      <c r="U44" s="259"/>
      <c r="V44" s="259"/>
      <c r="W44" s="259"/>
    </row>
    <row r="45" spans="2:23" ht="24.95" customHeight="1" x14ac:dyDescent="0.35">
      <c r="B45" s="169"/>
      <c r="C45" s="170"/>
      <c r="D45" s="171"/>
      <c r="E45" s="172" t="s">
        <v>87</v>
      </c>
      <c r="F45" s="172">
        <f>SUM(F37:F44)</f>
        <v>0.39800000000000008</v>
      </c>
      <c r="G45" s="173">
        <f>SUM(G37:G44)</f>
        <v>0</v>
      </c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259"/>
      <c r="V45" s="259"/>
      <c r="W45" s="259"/>
    </row>
    <row r="46" spans="2:23" ht="24.95" customHeight="1" thickBot="1" x14ac:dyDescent="0.4">
      <c r="B46" s="552" t="s">
        <v>22</v>
      </c>
      <c r="C46" s="553"/>
      <c r="D46" s="553"/>
      <c r="E46" s="553"/>
      <c r="F46" s="553"/>
      <c r="G46" s="554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259"/>
      <c r="V46" s="259"/>
      <c r="W46" s="259"/>
    </row>
    <row r="47" spans="2:23" ht="24.95" customHeight="1" x14ac:dyDescent="0.35">
      <c r="B47" s="396" t="s">
        <v>88</v>
      </c>
      <c r="C47" s="555" t="s">
        <v>89</v>
      </c>
      <c r="D47" s="555"/>
      <c r="E47" s="555"/>
      <c r="F47" s="555"/>
      <c r="G47" s="123" t="s">
        <v>67</v>
      </c>
      <c r="H47" s="111"/>
      <c r="I47" s="112" t="s">
        <v>58</v>
      </c>
      <c r="J47" s="113"/>
      <c r="K47" s="113"/>
      <c r="L47" s="216"/>
      <c r="M47" s="260"/>
      <c r="N47" s="260"/>
      <c r="O47" s="260"/>
      <c r="P47" s="260"/>
      <c r="Q47" s="260"/>
      <c r="R47" s="260"/>
      <c r="S47" s="260"/>
      <c r="T47" s="260"/>
      <c r="U47" s="259"/>
      <c r="V47" s="259"/>
      <c r="W47" s="259"/>
    </row>
    <row r="48" spans="2:23" ht="27" customHeight="1" x14ac:dyDescent="0.35">
      <c r="B48" s="556" t="s">
        <v>6</v>
      </c>
      <c r="C48" s="558" t="s">
        <v>90</v>
      </c>
      <c r="D48" s="398" t="s">
        <v>91</v>
      </c>
      <c r="E48" s="175" t="s">
        <v>92</v>
      </c>
      <c r="F48" s="176" t="s">
        <v>94</v>
      </c>
      <c r="G48" s="560">
        <f>IF((D49*E49*F49)-(G19*0.06)&lt;0,0,((D49*E49*F49)-(G19*0.06)))</f>
        <v>126</v>
      </c>
      <c r="H48" s="177"/>
      <c r="I48" s="504" t="s">
        <v>276</v>
      </c>
      <c r="J48" s="505"/>
      <c r="K48" s="506"/>
      <c r="L48" s="267"/>
      <c r="M48" s="268"/>
      <c r="N48" s="268"/>
      <c r="O48" s="268"/>
      <c r="P48" s="268"/>
      <c r="Q48" s="268"/>
      <c r="R48" s="268"/>
      <c r="S48" s="268"/>
      <c r="T48" s="268"/>
      <c r="U48" s="259"/>
      <c r="V48" s="259"/>
      <c r="W48" s="259"/>
    </row>
    <row r="49" spans="2:23" ht="36.75" customHeight="1" x14ac:dyDescent="0.35">
      <c r="B49" s="557"/>
      <c r="C49" s="559"/>
      <c r="D49" s="178">
        <v>2</v>
      </c>
      <c r="E49" s="175">
        <v>4.2</v>
      </c>
      <c r="F49" s="179">
        <v>15</v>
      </c>
      <c r="G49" s="561"/>
      <c r="H49" s="177"/>
      <c r="I49" s="504"/>
      <c r="J49" s="505"/>
      <c r="K49" s="506"/>
      <c r="L49" s="267"/>
      <c r="M49" s="268"/>
      <c r="N49" s="268"/>
      <c r="O49" s="268"/>
      <c r="P49" s="268"/>
      <c r="Q49" s="268"/>
      <c r="R49" s="268"/>
      <c r="S49" s="268"/>
      <c r="T49" s="268"/>
      <c r="U49" s="259"/>
      <c r="V49" s="259"/>
      <c r="W49" s="259"/>
    </row>
    <row r="50" spans="2:23" ht="42.75" customHeight="1" x14ac:dyDescent="0.35">
      <c r="B50" s="556" t="s">
        <v>7</v>
      </c>
      <c r="C50" s="562" t="s">
        <v>93</v>
      </c>
      <c r="D50" s="563"/>
      <c r="E50" s="180" t="s">
        <v>92</v>
      </c>
      <c r="F50" s="181" t="s">
        <v>94</v>
      </c>
      <c r="G50" s="560">
        <f>(E51*F51)*(100%-20%)</f>
        <v>0</v>
      </c>
      <c r="H50" s="177"/>
      <c r="I50" s="504" t="s">
        <v>282</v>
      </c>
      <c r="J50" s="505"/>
      <c r="K50" s="506"/>
      <c r="L50" s="267"/>
      <c r="M50" s="268"/>
      <c r="N50" s="268"/>
      <c r="O50" s="268"/>
      <c r="P50" s="268"/>
      <c r="Q50" s="268"/>
      <c r="R50" s="268"/>
      <c r="S50" s="268"/>
      <c r="T50" s="268"/>
      <c r="U50" s="259"/>
      <c r="V50" s="259"/>
      <c r="W50" s="259"/>
    </row>
    <row r="51" spans="2:23" ht="47.25" customHeight="1" x14ac:dyDescent="0.35">
      <c r="B51" s="557"/>
      <c r="C51" s="564"/>
      <c r="D51" s="565"/>
      <c r="E51" s="182">
        <v>0</v>
      </c>
      <c r="F51" s="183">
        <v>15</v>
      </c>
      <c r="G51" s="561"/>
      <c r="H51" s="184"/>
      <c r="I51" s="504"/>
      <c r="J51" s="505"/>
      <c r="K51" s="506"/>
      <c r="L51" s="267"/>
      <c r="M51" s="268"/>
      <c r="N51" s="268"/>
      <c r="O51" s="268"/>
      <c r="P51" s="268"/>
      <c r="Q51" s="268"/>
      <c r="R51" s="268"/>
      <c r="S51" s="268"/>
      <c r="T51" s="268"/>
      <c r="U51" s="259"/>
      <c r="V51" s="259"/>
      <c r="W51" s="259"/>
    </row>
    <row r="52" spans="2:23" ht="24.95" customHeight="1" x14ac:dyDescent="0.35">
      <c r="B52" s="406" t="s">
        <v>8</v>
      </c>
      <c r="C52" s="512" t="s">
        <v>95</v>
      </c>
      <c r="D52" s="513"/>
      <c r="E52" s="513"/>
      <c r="F52" s="514"/>
      <c r="G52" s="165">
        <v>0</v>
      </c>
      <c r="H52" s="185"/>
      <c r="I52" s="116" t="s">
        <v>259</v>
      </c>
      <c r="J52" s="117"/>
      <c r="K52" s="117"/>
      <c r="L52" s="261"/>
      <c r="M52" s="260"/>
      <c r="N52" s="260"/>
      <c r="O52" s="260"/>
      <c r="P52" s="260"/>
      <c r="Q52" s="260"/>
      <c r="R52" s="260"/>
      <c r="S52" s="260"/>
      <c r="T52" s="260"/>
      <c r="U52" s="259"/>
      <c r="V52" s="259"/>
      <c r="W52" s="259"/>
    </row>
    <row r="53" spans="2:23" ht="24.95" customHeight="1" x14ac:dyDescent="0.35">
      <c r="B53" s="406" t="s">
        <v>9</v>
      </c>
      <c r="C53" s="512" t="s">
        <v>96</v>
      </c>
      <c r="D53" s="513"/>
      <c r="E53" s="513"/>
      <c r="F53" s="514"/>
      <c r="G53" s="186">
        <v>0</v>
      </c>
      <c r="H53" s="139"/>
      <c r="I53" s="116" t="s">
        <v>259</v>
      </c>
      <c r="J53" s="117"/>
      <c r="K53" s="117"/>
      <c r="L53" s="261"/>
      <c r="M53" s="260"/>
      <c r="N53" s="260"/>
      <c r="O53" s="260"/>
      <c r="P53" s="260"/>
      <c r="Q53" s="260"/>
      <c r="R53" s="260"/>
      <c r="S53" s="260"/>
      <c r="T53" s="260"/>
      <c r="U53" s="259"/>
      <c r="V53" s="259"/>
      <c r="W53" s="259"/>
    </row>
    <row r="54" spans="2:23" ht="24.95" customHeight="1" x14ac:dyDescent="0.35">
      <c r="B54" s="406" t="s">
        <v>10</v>
      </c>
      <c r="C54" s="512" t="s">
        <v>97</v>
      </c>
      <c r="D54" s="513"/>
      <c r="E54" s="513"/>
      <c r="F54" s="514"/>
      <c r="G54" s="187">
        <v>0</v>
      </c>
      <c r="H54" s="139"/>
      <c r="I54" s="116" t="s">
        <v>259</v>
      </c>
      <c r="J54" s="117"/>
      <c r="K54" s="117"/>
      <c r="L54" s="261"/>
      <c r="M54" s="260"/>
      <c r="N54" s="260"/>
      <c r="O54" s="260"/>
      <c r="P54" s="260"/>
      <c r="Q54" s="260"/>
      <c r="R54" s="260"/>
      <c r="S54" s="260"/>
      <c r="T54" s="260"/>
      <c r="U54" s="259"/>
      <c r="V54" s="259"/>
      <c r="W54" s="259"/>
    </row>
    <row r="55" spans="2:23" ht="24.95" customHeight="1" thickBot="1" x14ac:dyDescent="0.4">
      <c r="B55" s="406" t="s">
        <v>18</v>
      </c>
      <c r="C55" s="535" t="s">
        <v>11</v>
      </c>
      <c r="D55" s="536"/>
      <c r="E55" s="536"/>
      <c r="F55" s="537"/>
      <c r="G55" s="187"/>
      <c r="H55" s="139"/>
      <c r="I55" s="140" t="s">
        <v>154</v>
      </c>
      <c r="J55" s="252"/>
      <c r="K55" s="252"/>
      <c r="L55" s="261"/>
      <c r="M55" s="260"/>
      <c r="N55" s="260"/>
      <c r="O55" s="260"/>
      <c r="P55" s="260"/>
      <c r="Q55" s="260"/>
      <c r="R55" s="260"/>
      <c r="S55" s="260"/>
      <c r="T55" s="260"/>
      <c r="U55" s="259"/>
      <c r="V55" s="259"/>
      <c r="W55" s="259"/>
    </row>
    <row r="56" spans="2:23" ht="24.95" customHeight="1" x14ac:dyDescent="0.35">
      <c r="B56" s="169"/>
      <c r="C56" s="170"/>
      <c r="D56" s="170"/>
      <c r="E56" s="170"/>
      <c r="F56" s="188" t="s">
        <v>71</v>
      </c>
      <c r="G56" s="173">
        <f>SUM(G48:G55)</f>
        <v>126</v>
      </c>
      <c r="H56" s="111"/>
      <c r="I56" s="253"/>
      <c r="J56" s="253"/>
      <c r="K56" s="253"/>
      <c r="L56" s="278"/>
      <c r="M56" s="278"/>
      <c r="N56" s="278"/>
      <c r="O56" s="278"/>
      <c r="P56" s="278"/>
      <c r="Q56" s="278"/>
      <c r="R56" s="278"/>
      <c r="S56" s="278"/>
      <c r="T56" s="278"/>
      <c r="U56" s="259"/>
      <c r="V56" s="259"/>
      <c r="W56" s="259"/>
    </row>
    <row r="57" spans="2:23" ht="24.95" customHeight="1" x14ac:dyDescent="0.35">
      <c r="B57" s="142"/>
      <c r="C57" s="143"/>
      <c r="D57" s="143"/>
      <c r="E57" s="528" t="s">
        <v>23</v>
      </c>
      <c r="F57" s="529"/>
      <c r="G57" s="190">
        <f>G34+G45+G56</f>
        <v>126</v>
      </c>
      <c r="H57" s="111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9"/>
      <c r="V57" s="259"/>
      <c r="W57" s="259"/>
    </row>
    <row r="58" spans="2:23" ht="23.25" customHeight="1" x14ac:dyDescent="0.35">
      <c r="B58" s="566"/>
      <c r="C58" s="567"/>
      <c r="D58" s="567"/>
      <c r="E58" s="567"/>
      <c r="F58" s="567"/>
      <c r="G58" s="568"/>
      <c r="H58" s="111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9"/>
      <c r="V58" s="259"/>
      <c r="W58" s="259"/>
    </row>
    <row r="59" spans="2:23" ht="24.95" customHeight="1" thickBot="1" x14ac:dyDescent="0.4">
      <c r="B59" s="533" t="s">
        <v>24</v>
      </c>
      <c r="C59" s="528"/>
      <c r="D59" s="528"/>
      <c r="E59" s="528"/>
      <c r="F59" s="528"/>
      <c r="G59" s="534"/>
      <c r="H59" s="111"/>
      <c r="I59" s="255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259"/>
      <c r="V59" s="259"/>
      <c r="W59" s="259"/>
    </row>
    <row r="60" spans="2:23" ht="24.95" customHeight="1" x14ac:dyDescent="0.35">
      <c r="B60" s="404" t="s">
        <v>99</v>
      </c>
      <c r="C60" s="525" t="s">
        <v>100</v>
      </c>
      <c r="D60" s="525"/>
      <c r="E60" s="525"/>
      <c r="F60" s="400" t="s">
        <v>64</v>
      </c>
      <c r="G60" s="394" t="s">
        <v>67</v>
      </c>
      <c r="H60" s="111"/>
      <c r="I60" s="112" t="s">
        <v>58</v>
      </c>
      <c r="J60" s="113"/>
      <c r="K60" s="113"/>
      <c r="L60" s="216"/>
      <c r="M60" s="260"/>
      <c r="N60" s="260"/>
      <c r="O60" s="260"/>
      <c r="P60" s="260"/>
      <c r="Q60" s="260"/>
      <c r="R60" s="260"/>
      <c r="S60" s="260"/>
      <c r="T60" s="260"/>
      <c r="U60" s="259"/>
      <c r="V60" s="259"/>
      <c r="W60" s="259"/>
    </row>
    <row r="61" spans="2:23" ht="24.95" customHeight="1" x14ac:dyDescent="0.35">
      <c r="B61" s="195" t="s">
        <v>6</v>
      </c>
      <c r="C61" s="543" t="s">
        <v>25</v>
      </c>
      <c r="D61" s="544"/>
      <c r="E61" s="545"/>
      <c r="F61" s="196">
        <v>4.1999999999999997E-3</v>
      </c>
      <c r="G61" s="197">
        <f>G24*F61</f>
        <v>0</v>
      </c>
      <c r="H61" s="111"/>
      <c r="I61" s="504" t="s">
        <v>109</v>
      </c>
      <c r="J61" s="505"/>
      <c r="K61" s="505"/>
      <c r="L61" s="269"/>
      <c r="M61" s="270"/>
      <c r="N61" s="270"/>
      <c r="O61" s="270"/>
      <c r="P61" s="270"/>
      <c r="Q61" s="270"/>
      <c r="R61" s="270"/>
      <c r="S61" s="270"/>
      <c r="T61" s="270"/>
      <c r="U61" s="259"/>
      <c r="V61" s="259"/>
      <c r="W61" s="259"/>
    </row>
    <row r="62" spans="2:23" ht="24.95" customHeight="1" x14ac:dyDescent="0.35">
      <c r="B62" s="195" t="s">
        <v>7</v>
      </c>
      <c r="C62" s="543" t="s">
        <v>26</v>
      </c>
      <c r="D62" s="544"/>
      <c r="E62" s="545"/>
      <c r="F62" s="196">
        <v>2.9999999999999997E-4</v>
      </c>
      <c r="G62" s="197">
        <f>G24*F62</f>
        <v>0</v>
      </c>
      <c r="H62" s="111"/>
      <c r="I62" s="504" t="s">
        <v>109</v>
      </c>
      <c r="J62" s="505"/>
      <c r="K62" s="505"/>
      <c r="L62" s="269"/>
      <c r="M62" s="270"/>
      <c r="N62" s="270"/>
      <c r="O62" s="270"/>
      <c r="P62" s="270"/>
      <c r="Q62" s="270"/>
      <c r="R62" s="270"/>
      <c r="S62" s="270"/>
      <c r="T62" s="270"/>
      <c r="U62" s="259"/>
      <c r="V62" s="259"/>
      <c r="W62" s="259"/>
    </row>
    <row r="63" spans="2:23" ht="24.95" customHeight="1" x14ac:dyDescent="0.35">
      <c r="B63" s="195" t="s">
        <v>8</v>
      </c>
      <c r="C63" s="401" t="s">
        <v>110</v>
      </c>
      <c r="D63" s="402"/>
      <c r="E63" s="403"/>
      <c r="F63" s="196">
        <v>3.44E-2</v>
      </c>
      <c r="G63" s="197">
        <f>G24*F63</f>
        <v>0</v>
      </c>
      <c r="H63" s="111"/>
      <c r="I63" s="504" t="s">
        <v>109</v>
      </c>
      <c r="J63" s="505"/>
      <c r="K63" s="505"/>
      <c r="L63" s="269"/>
      <c r="M63" s="270"/>
      <c r="N63" s="270"/>
      <c r="O63" s="270"/>
      <c r="P63" s="270"/>
      <c r="Q63" s="270"/>
      <c r="R63" s="270"/>
      <c r="S63" s="270"/>
      <c r="T63" s="270"/>
      <c r="U63" s="259"/>
      <c r="V63" s="259"/>
      <c r="W63" s="259"/>
    </row>
    <row r="64" spans="2:23" ht="84.95" customHeight="1" x14ac:dyDescent="0.35">
      <c r="B64" s="393" t="s">
        <v>9</v>
      </c>
      <c r="C64" s="549" t="s">
        <v>101</v>
      </c>
      <c r="D64" s="550"/>
      <c r="E64" s="551"/>
      <c r="F64" s="202">
        <v>1.9400000000000001E-2</v>
      </c>
      <c r="G64" s="203">
        <f>G24*F64</f>
        <v>0</v>
      </c>
      <c r="H64" s="111"/>
      <c r="I64" s="504" t="s">
        <v>98</v>
      </c>
      <c r="J64" s="505"/>
      <c r="K64" s="506"/>
      <c r="L64" s="271"/>
      <c r="M64" s="272"/>
      <c r="N64" s="272"/>
      <c r="O64" s="272"/>
      <c r="P64" s="272"/>
      <c r="Q64" s="272"/>
      <c r="R64" s="272"/>
      <c r="S64" s="272"/>
      <c r="T64" s="272"/>
      <c r="U64" s="259"/>
      <c r="V64" s="259"/>
      <c r="W64" s="259"/>
    </row>
    <row r="65" spans="2:23" ht="24.95" customHeight="1" x14ac:dyDescent="0.35">
      <c r="B65" s="393" t="s">
        <v>10</v>
      </c>
      <c r="C65" s="538" t="s">
        <v>102</v>
      </c>
      <c r="D65" s="539"/>
      <c r="E65" s="540"/>
      <c r="F65" s="204">
        <f>F45</f>
        <v>0.39800000000000008</v>
      </c>
      <c r="G65" s="205">
        <f>G64*F65</f>
        <v>0</v>
      </c>
      <c r="H65" s="111"/>
      <c r="I65" s="233"/>
      <c r="J65" s="234"/>
      <c r="K65" s="234"/>
      <c r="L65" s="267"/>
      <c r="M65" s="268"/>
      <c r="N65" s="268"/>
      <c r="O65" s="268"/>
      <c r="P65" s="268"/>
      <c r="Q65" s="268"/>
      <c r="R65" s="268"/>
      <c r="S65" s="268"/>
      <c r="T65" s="268"/>
      <c r="U65" s="259"/>
      <c r="V65" s="259"/>
      <c r="W65" s="259"/>
    </row>
    <row r="66" spans="2:23" ht="24.95" customHeight="1" x14ac:dyDescent="0.35">
      <c r="B66" s="393" t="s">
        <v>12</v>
      </c>
      <c r="C66" s="512" t="s">
        <v>111</v>
      </c>
      <c r="D66" s="513"/>
      <c r="E66" s="514"/>
      <c r="F66" s="206" t="s">
        <v>112</v>
      </c>
      <c r="G66" s="205">
        <f>F66*G24</f>
        <v>0</v>
      </c>
      <c r="H66" s="111"/>
      <c r="I66" s="504" t="s">
        <v>109</v>
      </c>
      <c r="J66" s="505"/>
      <c r="K66" s="506"/>
      <c r="L66" s="270"/>
      <c r="M66" s="270"/>
      <c r="N66" s="270"/>
      <c r="O66" s="270"/>
      <c r="P66" s="270"/>
      <c r="Q66" s="270"/>
      <c r="R66" s="270"/>
      <c r="S66" s="270"/>
      <c r="T66" s="270"/>
      <c r="U66" s="259"/>
      <c r="V66" s="259"/>
      <c r="W66" s="259"/>
    </row>
    <row r="67" spans="2:23" ht="24.95" customHeight="1" thickBot="1" x14ac:dyDescent="0.4">
      <c r="B67" s="142"/>
      <c r="C67" s="143"/>
      <c r="D67" s="143"/>
      <c r="E67" s="294" t="s">
        <v>52</v>
      </c>
      <c r="F67" s="208">
        <f>SUM(F61:F66)</f>
        <v>0.45630000000000009</v>
      </c>
      <c r="G67" s="190">
        <f>SUM(G61:G66)</f>
        <v>0</v>
      </c>
      <c r="H67" s="111"/>
      <c r="I67" s="434" t="s">
        <v>274</v>
      </c>
      <c r="J67" s="252"/>
      <c r="K67" s="279"/>
      <c r="L67" s="111"/>
      <c r="M67" s="111"/>
      <c r="N67" s="111"/>
      <c r="O67" s="111"/>
      <c r="P67" s="111"/>
      <c r="Q67" s="111"/>
      <c r="R67" s="111"/>
      <c r="S67" s="111"/>
      <c r="T67" s="111"/>
      <c r="U67" s="259"/>
      <c r="V67" s="259"/>
      <c r="W67" s="259"/>
    </row>
    <row r="68" spans="2:23" ht="23.25" customHeight="1" x14ac:dyDescent="0.35">
      <c r="B68" s="546"/>
      <c r="C68" s="547"/>
      <c r="D68" s="547"/>
      <c r="E68" s="547"/>
      <c r="F68" s="547"/>
      <c r="G68" s="548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259"/>
      <c r="V68" s="259"/>
      <c r="W68" s="259"/>
    </row>
    <row r="69" spans="2:23" ht="24.95" customHeight="1" thickBot="1" x14ac:dyDescent="0.4">
      <c r="B69" s="533" t="s">
        <v>27</v>
      </c>
      <c r="C69" s="528"/>
      <c r="D69" s="528"/>
      <c r="E69" s="528"/>
      <c r="F69" s="528"/>
      <c r="G69" s="534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259"/>
      <c r="V69" s="259"/>
      <c r="W69" s="259"/>
    </row>
    <row r="70" spans="2:23" ht="24.95" customHeight="1" x14ac:dyDescent="0.35">
      <c r="B70" s="404" t="s">
        <v>114</v>
      </c>
      <c r="C70" s="525" t="s">
        <v>115</v>
      </c>
      <c r="D70" s="525"/>
      <c r="E70" s="525"/>
      <c r="F70" s="400" t="s">
        <v>64</v>
      </c>
      <c r="G70" s="209" t="s">
        <v>67</v>
      </c>
      <c r="H70" s="111"/>
      <c r="I70" s="112" t="s">
        <v>58</v>
      </c>
      <c r="J70" s="113"/>
      <c r="K70" s="113"/>
      <c r="L70" s="216"/>
      <c r="M70" s="273"/>
      <c r="N70" s="273"/>
      <c r="O70" s="273"/>
      <c r="P70" s="273"/>
      <c r="Q70" s="273"/>
      <c r="R70" s="273"/>
      <c r="S70" s="273"/>
      <c r="T70" s="273"/>
      <c r="U70" s="259"/>
      <c r="V70" s="259"/>
      <c r="W70" s="259"/>
    </row>
    <row r="71" spans="2:23" ht="24.95" customHeight="1" x14ac:dyDescent="0.35">
      <c r="B71" s="195" t="s">
        <v>6</v>
      </c>
      <c r="C71" s="543" t="s">
        <v>103</v>
      </c>
      <c r="D71" s="544"/>
      <c r="E71" s="545"/>
      <c r="F71" s="196">
        <v>8.3299999999999999E-2</v>
      </c>
      <c r="G71" s="197">
        <f>(G19+G21)*F71</f>
        <v>0</v>
      </c>
      <c r="H71" s="111"/>
      <c r="I71" s="210" t="s">
        <v>117</v>
      </c>
      <c r="J71" s="211"/>
      <c r="K71" s="211"/>
      <c r="L71" s="274"/>
      <c r="M71" s="275"/>
      <c r="N71" s="275"/>
      <c r="O71" s="275"/>
      <c r="P71" s="275"/>
      <c r="Q71" s="275"/>
      <c r="R71" s="275"/>
      <c r="S71" s="275"/>
      <c r="T71" s="275"/>
      <c r="U71" s="259"/>
      <c r="V71" s="259"/>
      <c r="W71" s="259"/>
    </row>
    <row r="72" spans="2:23" ht="24.95" customHeight="1" x14ac:dyDescent="0.35">
      <c r="B72" s="195" t="s">
        <v>7</v>
      </c>
      <c r="C72" s="543" t="s">
        <v>116</v>
      </c>
      <c r="D72" s="544"/>
      <c r="E72" s="545"/>
      <c r="F72" s="196">
        <v>1.3899999999999999E-2</v>
      </c>
      <c r="G72" s="197">
        <f>G24*F72</f>
        <v>0</v>
      </c>
      <c r="H72" s="111"/>
      <c r="I72" s="210" t="s">
        <v>109</v>
      </c>
      <c r="J72" s="211"/>
      <c r="K72" s="211"/>
      <c r="L72" s="269"/>
      <c r="M72" s="270"/>
      <c r="N72" s="270"/>
      <c r="O72" s="270"/>
      <c r="P72" s="270"/>
      <c r="Q72" s="270"/>
      <c r="R72" s="270"/>
      <c r="S72" s="270"/>
      <c r="T72" s="270"/>
      <c r="U72" s="259"/>
      <c r="V72" s="259"/>
      <c r="W72" s="259"/>
    </row>
    <row r="73" spans="2:23" ht="24.95" customHeight="1" x14ac:dyDescent="0.35">
      <c r="B73" s="195" t="s">
        <v>8</v>
      </c>
      <c r="C73" s="543" t="s">
        <v>104</v>
      </c>
      <c r="D73" s="544"/>
      <c r="E73" s="545"/>
      <c r="F73" s="196">
        <v>2.8E-3</v>
      </c>
      <c r="G73" s="197">
        <f>G24*F73</f>
        <v>0</v>
      </c>
      <c r="H73" s="111"/>
      <c r="I73" s="210" t="s">
        <v>109</v>
      </c>
      <c r="J73" s="211"/>
      <c r="K73" s="211"/>
      <c r="L73" s="269"/>
      <c r="M73" s="270"/>
      <c r="N73" s="270"/>
      <c r="O73" s="270"/>
      <c r="P73" s="270"/>
      <c r="Q73" s="270"/>
      <c r="R73" s="270"/>
      <c r="S73" s="270"/>
      <c r="T73" s="270"/>
      <c r="U73" s="259"/>
      <c r="V73" s="259"/>
      <c r="W73" s="259"/>
    </row>
    <row r="74" spans="2:23" ht="24.95" customHeight="1" x14ac:dyDescent="0.35">
      <c r="B74" s="393" t="s">
        <v>9</v>
      </c>
      <c r="C74" s="538" t="s">
        <v>113</v>
      </c>
      <c r="D74" s="539"/>
      <c r="E74" s="540"/>
      <c r="F74" s="202">
        <v>2.0000000000000001E-4</v>
      </c>
      <c r="G74" s="203">
        <f>G24*F74</f>
        <v>0</v>
      </c>
      <c r="H74" s="111"/>
      <c r="I74" s="210" t="s">
        <v>109</v>
      </c>
      <c r="J74" s="211"/>
      <c r="K74" s="211"/>
      <c r="L74" s="269"/>
      <c r="M74" s="270"/>
      <c r="N74" s="270"/>
      <c r="O74" s="270"/>
      <c r="P74" s="270"/>
      <c r="Q74" s="270"/>
      <c r="R74" s="270"/>
      <c r="S74" s="270"/>
      <c r="T74" s="270"/>
      <c r="U74" s="259"/>
      <c r="V74" s="259"/>
      <c r="W74" s="259"/>
    </row>
    <row r="75" spans="2:23" ht="24.95" customHeight="1" x14ac:dyDescent="0.35">
      <c r="B75" s="393" t="s">
        <v>10</v>
      </c>
      <c r="C75" s="538" t="s">
        <v>105</v>
      </c>
      <c r="D75" s="539"/>
      <c r="E75" s="540"/>
      <c r="F75" s="212">
        <v>6.9999999999999999E-4</v>
      </c>
      <c r="G75" s="205">
        <f>G24*F75</f>
        <v>0</v>
      </c>
      <c r="H75" s="111"/>
      <c r="I75" s="210" t="s">
        <v>109</v>
      </c>
      <c r="J75" s="211"/>
      <c r="K75" s="211"/>
      <c r="L75" s="269"/>
      <c r="M75" s="270"/>
      <c r="N75" s="270"/>
      <c r="O75" s="270"/>
      <c r="P75" s="270"/>
      <c r="Q75" s="270"/>
      <c r="R75" s="270"/>
      <c r="S75" s="270"/>
      <c r="T75" s="270"/>
      <c r="U75" s="259"/>
      <c r="V75" s="259"/>
      <c r="W75" s="259"/>
    </row>
    <row r="76" spans="2:23" ht="24.95" customHeight="1" x14ac:dyDescent="0.35">
      <c r="B76" s="393" t="s">
        <v>12</v>
      </c>
      <c r="C76" s="512" t="s">
        <v>106</v>
      </c>
      <c r="D76" s="513"/>
      <c r="E76" s="514"/>
      <c r="F76" s="212">
        <v>2.8999999999999998E-3</v>
      </c>
      <c r="G76" s="205">
        <f>G24*F76</f>
        <v>0</v>
      </c>
      <c r="H76" s="111"/>
      <c r="I76" s="210" t="s">
        <v>109</v>
      </c>
      <c r="J76" s="211"/>
      <c r="K76" s="211"/>
      <c r="L76" s="269"/>
      <c r="M76" s="270"/>
      <c r="N76" s="270"/>
      <c r="O76" s="270"/>
      <c r="P76" s="270"/>
      <c r="Q76" s="270"/>
      <c r="R76" s="270"/>
      <c r="S76" s="270"/>
      <c r="T76" s="270"/>
      <c r="U76" s="259"/>
      <c r="V76" s="259"/>
      <c r="W76" s="259"/>
    </row>
    <row r="77" spans="2:23" ht="24.95" customHeight="1" x14ac:dyDescent="0.35">
      <c r="B77" s="393" t="s">
        <v>18</v>
      </c>
      <c r="C77" s="512" t="s">
        <v>28</v>
      </c>
      <c r="D77" s="513"/>
      <c r="E77" s="514"/>
      <c r="F77" s="256"/>
      <c r="G77" s="205"/>
      <c r="H77" s="111"/>
      <c r="I77" s="116" t="s">
        <v>154</v>
      </c>
      <c r="J77" s="245"/>
      <c r="K77" s="246"/>
      <c r="L77" s="260"/>
      <c r="M77" s="260"/>
      <c r="N77" s="260"/>
      <c r="O77" s="260"/>
      <c r="P77" s="260"/>
      <c r="Q77" s="260"/>
      <c r="R77" s="260"/>
      <c r="S77" s="260"/>
      <c r="T77" s="260"/>
      <c r="U77" s="259"/>
      <c r="V77" s="259"/>
      <c r="W77" s="259"/>
    </row>
    <row r="78" spans="2:23" ht="24.95" customHeight="1" x14ac:dyDescent="0.35">
      <c r="B78" s="169"/>
      <c r="C78" s="170"/>
      <c r="D78" s="170"/>
      <c r="E78" s="395" t="s">
        <v>108</v>
      </c>
      <c r="F78" s="214">
        <f>SUM(F71:F77)</f>
        <v>0.1038</v>
      </c>
      <c r="G78" s="173">
        <f>SUM(G71:G77)</f>
        <v>0</v>
      </c>
      <c r="H78" s="111"/>
      <c r="I78" s="247"/>
      <c r="J78" s="245"/>
      <c r="K78" s="246"/>
      <c r="L78" s="260"/>
      <c r="M78" s="260"/>
      <c r="N78" s="260"/>
      <c r="O78" s="260"/>
      <c r="P78" s="260"/>
      <c r="Q78" s="260"/>
      <c r="R78" s="260"/>
      <c r="S78" s="260"/>
      <c r="T78" s="260"/>
      <c r="U78" s="259"/>
      <c r="V78" s="259"/>
      <c r="W78" s="259"/>
    </row>
    <row r="79" spans="2:23" ht="24.95" customHeight="1" x14ac:dyDescent="0.35">
      <c r="B79" s="393" t="s">
        <v>20</v>
      </c>
      <c r="C79" s="541" t="s">
        <v>107</v>
      </c>
      <c r="D79" s="531"/>
      <c r="E79" s="531"/>
      <c r="F79" s="542"/>
      <c r="G79" s="205">
        <f>G78*F45</f>
        <v>0</v>
      </c>
      <c r="H79" s="111"/>
      <c r="I79" s="247"/>
      <c r="J79" s="245"/>
      <c r="K79" s="246"/>
      <c r="L79" s="111"/>
      <c r="M79" s="111"/>
      <c r="N79" s="111"/>
      <c r="O79" s="111"/>
      <c r="P79" s="111"/>
      <c r="Q79" s="111"/>
      <c r="R79" s="111"/>
      <c r="S79" s="111"/>
      <c r="T79" s="111"/>
      <c r="U79" s="259"/>
      <c r="V79" s="259"/>
      <c r="W79" s="259"/>
    </row>
    <row r="80" spans="2:23" ht="24.95" customHeight="1" thickBot="1" x14ac:dyDescent="0.4">
      <c r="B80" s="142"/>
      <c r="C80" s="143"/>
      <c r="D80" s="143"/>
      <c r="E80" s="528" t="s">
        <v>29</v>
      </c>
      <c r="F80" s="529"/>
      <c r="G80" s="190">
        <f>G78+G79</f>
        <v>0</v>
      </c>
      <c r="H80" s="111"/>
      <c r="I80" s="434" t="s">
        <v>274</v>
      </c>
      <c r="J80" s="252"/>
      <c r="K80" s="279"/>
      <c r="L80" s="111"/>
      <c r="M80" s="111"/>
      <c r="N80" s="111"/>
      <c r="O80" s="111"/>
      <c r="P80" s="111"/>
      <c r="Q80" s="111"/>
      <c r="R80" s="111"/>
      <c r="S80" s="111"/>
      <c r="T80" s="111"/>
      <c r="U80" s="259"/>
      <c r="V80" s="259"/>
      <c r="W80" s="259"/>
    </row>
    <row r="81" spans="2:24" ht="27" customHeight="1" x14ac:dyDescent="0.35">
      <c r="B81" s="530"/>
      <c r="C81" s="531"/>
      <c r="D81" s="531"/>
      <c r="E81" s="531"/>
      <c r="F81" s="531"/>
      <c r="G81" s="532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259"/>
      <c r="V81" s="259"/>
      <c r="W81" s="259"/>
    </row>
    <row r="82" spans="2:24" ht="24.95" customHeight="1" thickBot="1" x14ac:dyDescent="0.4">
      <c r="B82" s="533" t="s">
        <v>30</v>
      </c>
      <c r="C82" s="528"/>
      <c r="D82" s="528"/>
      <c r="E82" s="528"/>
      <c r="F82" s="528"/>
      <c r="G82" s="534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259"/>
      <c r="V82" s="259"/>
      <c r="W82" s="259"/>
    </row>
    <row r="83" spans="2:24" ht="24.95" customHeight="1" x14ac:dyDescent="0.35">
      <c r="B83" s="404" t="s">
        <v>152</v>
      </c>
      <c r="C83" s="525" t="s">
        <v>153</v>
      </c>
      <c r="D83" s="525"/>
      <c r="E83" s="525"/>
      <c r="F83" s="525"/>
      <c r="G83" s="209" t="s">
        <v>67</v>
      </c>
      <c r="H83" s="111"/>
      <c r="I83" s="112" t="s">
        <v>58</v>
      </c>
      <c r="J83" s="216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59"/>
      <c r="V83" s="259"/>
      <c r="W83" s="259"/>
    </row>
    <row r="84" spans="2:24" ht="24.95" customHeight="1" x14ac:dyDescent="0.35">
      <c r="B84" s="406" t="s">
        <v>6</v>
      </c>
      <c r="C84" s="512" t="s">
        <v>31</v>
      </c>
      <c r="D84" s="513"/>
      <c r="E84" s="513"/>
      <c r="F84" s="514"/>
      <c r="G84" s="129">
        <f>'UNIFORMES E EPI''S'!G16+'UNIFORMES E EPI''S'!G17</f>
        <v>0</v>
      </c>
      <c r="H84" s="111"/>
      <c r="I84" s="637" t="s">
        <v>256</v>
      </c>
      <c r="J84" s="261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59"/>
      <c r="V84" s="259"/>
      <c r="W84" s="259"/>
    </row>
    <row r="85" spans="2:24" ht="24.95" customHeight="1" x14ac:dyDescent="0.35">
      <c r="B85" s="406" t="s">
        <v>7</v>
      </c>
      <c r="C85" s="512" t="s">
        <v>173</v>
      </c>
      <c r="D85" s="513"/>
      <c r="E85" s="513"/>
      <c r="F85" s="514"/>
      <c r="G85" s="129">
        <f>'UNIFORMES E EPI''S'!G18+'UNIFORMES E EPI''S'!G19+'UNIFORMES E EPI''S'!G20</f>
        <v>0</v>
      </c>
      <c r="H85" s="111"/>
      <c r="I85" s="637"/>
      <c r="J85" s="261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59"/>
      <c r="V85" s="259"/>
      <c r="W85" s="259"/>
    </row>
    <row r="86" spans="2:24" ht="24.95" customHeight="1" x14ac:dyDescent="0.35">
      <c r="B86" s="406" t="s">
        <v>8</v>
      </c>
      <c r="C86" s="535" t="s">
        <v>32</v>
      </c>
      <c r="D86" s="536"/>
      <c r="E86" s="536"/>
      <c r="F86" s="537"/>
      <c r="G86" s="163"/>
      <c r="H86" s="111"/>
      <c r="I86" s="116"/>
      <c r="J86" s="261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59"/>
      <c r="V86" s="259"/>
      <c r="W86" s="259"/>
    </row>
    <row r="87" spans="2:24" ht="24.95" customHeight="1" thickBot="1" x14ac:dyDescent="0.4">
      <c r="B87" s="406" t="s">
        <v>9</v>
      </c>
      <c r="C87" s="512" t="s">
        <v>11</v>
      </c>
      <c r="D87" s="513"/>
      <c r="E87" s="513"/>
      <c r="F87" s="514"/>
      <c r="G87" s="187"/>
      <c r="H87" s="111"/>
      <c r="I87" s="140" t="s">
        <v>154</v>
      </c>
      <c r="J87" s="261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59"/>
      <c r="V87" s="259"/>
      <c r="W87" s="259"/>
    </row>
    <row r="88" spans="2:24" ht="24.95" customHeight="1" x14ac:dyDescent="0.35">
      <c r="B88" s="142"/>
      <c r="C88" s="143"/>
      <c r="D88" s="143"/>
      <c r="E88" s="528" t="s">
        <v>51</v>
      </c>
      <c r="F88" s="529"/>
      <c r="G88" s="190">
        <f>SUM(G84:G87)</f>
        <v>0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259"/>
      <c r="V88" s="259"/>
      <c r="W88" s="259"/>
    </row>
    <row r="89" spans="2:24" ht="21" x14ac:dyDescent="0.35">
      <c r="B89" s="218"/>
      <c r="C89" s="219"/>
      <c r="D89" s="219"/>
      <c r="E89" s="220"/>
      <c r="F89" s="220"/>
      <c r="G89" s="22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259"/>
      <c r="V89" s="259"/>
      <c r="W89" s="259"/>
    </row>
    <row r="90" spans="2:24" ht="24.95" customHeight="1" thickBot="1" x14ac:dyDescent="0.4">
      <c r="B90" s="533" t="s">
        <v>33</v>
      </c>
      <c r="C90" s="528"/>
      <c r="D90" s="528"/>
      <c r="E90" s="528"/>
      <c r="F90" s="528"/>
      <c r="G90" s="534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259"/>
      <c r="V90" s="259"/>
      <c r="W90" s="259"/>
    </row>
    <row r="91" spans="2:24" ht="46.5" customHeight="1" x14ac:dyDescent="0.35">
      <c r="B91" s="404" t="s">
        <v>118</v>
      </c>
      <c r="C91" s="222" t="s">
        <v>119</v>
      </c>
      <c r="D91" s="222" t="s">
        <v>139</v>
      </c>
      <c r="E91" s="222" t="s">
        <v>125</v>
      </c>
      <c r="F91" s="222" t="s">
        <v>127</v>
      </c>
      <c r="G91" s="209" t="s">
        <v>67</v>
      </c>
      <c r="H91" s="111"/>
      <c r="I91" s="112" t="s">
        <v>58</v>
      </c>
      <c r="J91" s="113"/>
      <c r="K91" s="113"/>
      <c r="L91" s="216"/>
      <c r="M91" s="273"/>
      <c r="N91" s="273"/>
      <c r="O91" s="273"/>
      <c r="P91" s="273"/>
      <c r="Q91" s="273"/>
      <c r="R91" s="273"/>
      <c r="S91" s="273"/>
      <c r="T91" s="273"/>
      <c r="U91" s="276"/>
      <c r="V91" s="276"/>
      <c r="W91" s="276"/>
      <c r="X91" s="83"/>
    </row>
    <row r="92" spans="2:24" ht="45.75" customHeight="1" x14ac:dyDescent="0.35">
      <c r="B92" s="406" t="s">
        <v>6</v>
      </c>
      <c r="C92" s="223" t="s">
        <v>34</v>
      </c>
      <c r="D92" s="224">
        <f>G24+G57+G67+G80+G88</f>
        <v>126</v>
      </c>
      <c r="E92" s="225"/>
      <c r="F92" s="226">
        <v>0.05</v>
      </c>
      <c r="G92" s="129">
        <f>D92*F92</f>
        <v>6.3000000000000007</v>
      </c>
      <c r="H92" s="111"/>
      <c r="I92" s="510" t="s">
        <v>120</v>
      </c>
      <c r="J92" s="511"/>
      <c r="K92" s="633"/>
      <c r="L92" s="274"/>
      <c r="M92" s="275"/>
      <c r="N92" s="270"/>
      <c r="O92" s="270"/>
      <c r="P92" s="270"/>
      <c r="Q92" s="270"/>
      <c r="R92" s="270"/>
      <c r="S92" s="270"/>
      <c r="T92" s="270"/>
      <c r="U92" s="270"/>
      <c r="V92" s="270"/>
      <c r="W92" s="276"/>
      <c r="X92" s="83"/>
    </row>
    <row r="93" spans="2:24" ht="45.75" customHeight="1" x14ac:dyDescent="0.3">
      <c r="B93" s="406" t="s">
        <v>7</v>
      </c>
      <c r="C93" s="223" t="s">
        <v>35</v>
      </c>
      <c r="D93" s="224">
        <f>G24+G57+G67+G80+G88+G92</f>
        <v>132.30000000000001</v>
      </c>
      <c r="E93" s="225"/>
      <c r="F93" s="226">
        <v>0.1</v>
      </c>
      <c r="G93" s="129">
        <f>D93*F93</f>
        <v>13.230000000000002</v>
      </c>
      <c r="H93" s="111"/>
      <c r="I93" s="504" t="s">
        <v>121</v>
      </c>
      <c r="J93" s="505"/>
      <c r="K93" s="506"/>
      <c r="L93" s="217"/>
      <c r="M93" s="262"/>
      <c r="N93" s="262"/>
      <c r="O93" s="262"/>
      <c r="P93" s="270"/>
      <c r="Q93" s="270"/>
      <c r="R93" s="270"/>
      <c r="S93" s="270"/>
      <c r="T93" s="270"/>
      <c r="U93" s="270"/>
      <c r="V93" s="270"/>
      <c r="W93" s="270"/>
      <c r="X93" s="97"/>
    </row>
    <row r="94" spans="2:24" ht="24.95" customHeight="1" x14ac:dyDescent="0.35">
      <c r="B94" s="406" t="s">
        <v>8</v>
      </c>
      <c r="C94" s="227" t="s">
        <v>128</v>
      </c>
      <c r="D94" s="228">
        <f>D92+G92+G93</f>
        <v>145.53</v>
      </c>
      <c r="E94" s="176"/>
      <c r="F94" s="179"/>
      <c r="G94" s="147">
        <f>D94/(1-E98)</f>
        <v>163.97746478873239</v>
      </c>
      <c r="H94" s="111"/>
      <c r="I94" s="628" t="s">
        <v>140</v>
      </c>
      <c r="J94" s="629"/>
      <c r="K94" s="629"/>
      <c r="L94" s="217"/>
      <c r="M94" s="262"/>
      <c r="N94" s="262"/>
      <c r="O94" s="262"/>
      <c r="P94" s="262"/>
      <c r="Q94" s="262"/>
      <c r="R94" s="262"/>
      <c r="S94" s="262"/>
      <c r="T94" s="262"/>
      <c r="U94" s="276"/>
      <c r="V94" s="276"/>
      <c r="W94" s="276"/>
      <c r="X94" s="83"/>
    </row>
    <row r="95" spans="2:24" ht="24.95" customHeight="1" x14ac:dyDescent="0.35">
      <c r="B95" s="406" t="s">
        <v>9</v>
      </c>
      <c r="C95" s="125" t="s">
        <v>36</v>
      </c>
      <c r="D95" s="229"/>
      <c r="E95" s="230">
        <v>1.6500000000000001E-2</v>
      </c>
      <c r="F95" s="231"/>
      <c r="G95" s="147">
        <f>G94*E95</f>
        <v>2.7056281690140844</v>
      </c>
      <c r="H95" s="111"/>
      <c r="I95" s="628" t="s">
        <v>156</v>
      </c>
      <c r="J95" s="629"/>
      <c r="K95" s="629"/>
      <c r="L95" s="217"/>
      <c r="M95" s="262"/>
      <c r="N95" s="262"/>
      <c r="O95" s="262"/>
      <c r="P95" s="262"/>
      <c r="Q95" s="262"/>
      <c r="R95" s="262"/>
      <c r="S95" s="262"/>
      <c r="T95" s="262"/>
      <c r="U95" s="276"/>
      <c r="V95" s="276"/>
      <c r="W95" s="276"/>
      <c r="X95" s="83"/>
    </row>
    <row r="96" spans="2:24" ht="24.95" customHeight="1" x14ac:dyDescent="0.35">
      <c r="B96" s="406" t="s">
        <v>9</v>
      </c>
      <c r="C96" s="125" t="s">
        <v>37</v>
      </c>
      <c r="D96" s="229"/>
      <c r="E96" s="230">
        <v>7.5999999999999998E-2</v>
      </c>
      <c r="F96" s="231"/>
      <c r="G96" s="147">
        <f>G94*E96</f>
        <v>12.462287323943661</v>
      </c>
      <c r="H96" s="111"/>
      <c r="I96" s="116" t="s">
        <v>156</v>
      </c>
      <c r="J96" s="117"/>
      <c r="K96" s="117"/>
      <c r="L96" s="217"/>
      <c r="M96" s="262"/>
      <c r="N96" s="262"/>
      <c r="O96" s="262"/>
      <c r="P96" s="262"/>
      <c r="Q96" s="262"/>
      <c r="R96" s="262"/>
      <c r="S96" s="262"/>
      <c r="T96" s="262"/>
      <c r="U96" s="276"/>
      <c r="V96" s="276"/>
      <c r="W96" s="276"/>
      <c r="X96" s="83"/>
    </row>
    <row r="97" spans="2:24" ht="24.95" customHeight="1" x14ac:dyDescent="0.35">
      <c r="B97" s="406" t="s">
        <v>12</v>
      </c>
      <c r="C97" s="125" t="s">
        <v>38</v>
      </c>
      <c r="D97" s="229"/>
      <c r="E97" s="232">
        <v>0.02</v>
      </c>
      <c r="F97" s="232"/>
      <c r="G97" s="147">
        <f>G94*E97</f>
        <v>3.2795492957746477</v>
      </c>
      <c r="H97" s="111"/>
      <c r="I97" s="116" t="s">
        <v>137</v>
      </c>
      <c r="J97" s="117"/>
      <c r="K97" s="118"/>
      <c r="L97" s="262"/>
      <c r="M97" s="262"/>
      <c r="N97" s="262"/>
      <c r="O97" s="262"/>
      <c r="P97" s="262"/>
      <c r="Q97" s="262"/>
      <c r="R97" s="262"/>
      <c r="S97" s="262"/>
      <c r="T97" s="262"/>
      <c r="U97" s="276"/>
      <c r="V97" s="276"/>
      <c r="W97" s="276"/>
      <c r="X97" s="83"/>
    </row>
    <row r="98" spans="2:24" ht="24.95" customHeight="1" x14ac:dyDescent="0.35">
      <c r="B98" s="406"/>
      <c r="C98" s="125"/>
      <c r="D98" s="157" t="s">
        <v>126</v>
      </c>
      <c r="E98" s="235">
        <f>E95+E96+E97</f>
        <v>0.1125</v>
      </c>
      <c r="F98" s="232"/>
      <c r="G98" s="147"/>
      <c r="H98" s="111"/>
      <c r="I98" s="247"/>
      <c r="J98" s="245"/>
      <c r="K98" s="246"/>
      <c r="L98" s="260"/>
      <c r="M98" s="260"/>
      <c r="N98" s="260"/>
      <c r="O98" s="260"/>
      <c r="P98" s="260"/>
      <c r="Q98" s="260"/>
      <c r="R98" s="260"/>
      <c r="S98" s="260"/>
      <c r="T98" s="260"/>
      <c r="U98" s="259"/>
      <c r="V98" s="259"/>
      <c r="W98" s="259"/>
    </row>
    <row r="99" spans="2:24" ht="24.95" customHeight="1" thickBot="1" x14ac:dyDescent="0.4">
      <c r="B99" s="142"/>
      <c r="C99" s="143"/>
      <c r="D99" s="143"/>
      <c r="E99" s="405"/>
      <c r="F99" s="405" t="s">
        <v>53</v>
      </c>
      <c r="G99" s="144">
        <f>G92+G93+G95+G96+G97</f>
        <v>37.977464788732398</v>
      </c>
      <c r="H99" s="111"/>
      <c r="I99" s="434" t="s">
        <v>274</v>
      </c>
      <c r="J99" s="252"/>
      <c r="K99" s="279"/>
      <c r="L99" s="111"/>
      <c r="M99" s="111"/>
      <c r="N99" s="111"/>
      <c r="O99" s="111"/>
      <c r="P99" s="111"/>
      <c r="Q99" s="111"/>
      <c r="R99" s="111"/>
      <c r="S99" s="111"/>
      <c r="T99" s="111"/>
      <c r="U99" s="259"/>
      <c r="V99" s="259"/>
      <c r="W99" s="259"/>
    </row>
    <row r="100" spans="2:24" ht="18" customHeight="1" thickBot="1" x14ac:dyDescent="0.4">
      <c r="B100" s="518"/>
      <c r="C100" s="519"/>
      <c r="D100" s="519"/>
      <c r="E100" s="519"/>
      <c r="F100" s="519"/>
      <c r="G100" s="520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259"/>
      <c r="V100" s="259"/>
      <c r="W100" s="259"/>
    </row>
    <row r="101" spans="2:24" ht="24.95" customHeight="1" x14ac:dyDescent="0.35">
      <c r="B101" s="521" t="s">
        <v>129</v>
      </c>
      <c r="C101" s="522"/>
      <c r="D101" s="522"/>
      <c r="E101" s="522"/>
      <c r="F101" s="522"/>
      <c r="G101" s="523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259"/>
      <c r="V101" s="259"/>
      <c r="W101" s="259"/>
    </row>
    <row r="102" spans="2:24" ht="24.95" customHeight="1" x14ac:dyDescent="0.35">
      <c r="B102" s="524" t="s">
        <v>130</v>
      </c>
      <c r="C102" s="525"/>
      <c r="D102" s="525"/>
      <c r="E102" s="525"/>
      <c r="F102" s="525"/>
      <c r="G102" s="238" t="s">
        <v>67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259"/>
      <c r="V102" s="259"/>
      <c r="W102" s="259"/>
    </row>
    <row r="103" spans="2:24" ht="24.95" customHeight="1" x14ac:dyDescent="0.35">
      <c r="B103" s="124" t="s">
        <v>6</v>
      </c>
      <c r="C103" s="512" t="s">
        <v>131</v>
      </c>
      <c r="D103" s="513"/>
      <c r="E103" s="513"/>
      <c r="F103" s="514"/>
      <c r="G103" s="147">
        <f>G24</f>
        <v>0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259"/>
      <c r="V103" s="259"/>
      <c r="W103" s="259"/>
    </row>
    <row r="104" spans="2:24" ht="24.95" customHeight="1" x14ac:dyDescent="0.35">
      <c r="B104" s="124" t="s">
        <v>7</v>
      </c>
      <c r="C104" s="512" t="s">
        <v>132</v>
      </c>
      <c r="D104" s="513"/>
      <c r="E104" s="513"/>
      <c r="F104" s="514"/>
      <c r="G104" s="147">
        <f>G57</f>
        <v>126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259"/>
      <c r="V104" s="259"/>
      <c r="W104" s="259"/>
    </row>
    <row r="105" spans="2:24" ht="24.95" customHeight="1" x14ac:dyDescent="0.35">
      <c r="B105" s="124" t="s">
        <v>8</v>
      </c>
      <c r="C105" s="512" t="s">
        <v>133</v>
      </c>
      <c r="D105" s="513"/>
      <c r="E105" s="513"/>
      <c r="F105" s="514"/>
      <c r="G105" s="129">
        <f>G67</f>
        <v>0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259"/>
      <c r="V105" s="259"/>
      <c r="W105" s="259"/>
    </row>
    <row r="106" spans="2:24" ht="24.95" customHeight="1" x14ac:dyDescent="0.35">
      <c r="B106" s="124" t="s">
        <v>9</v>
      </c>
      <c r="C106" s="512" t="s">
        <v>134</v>
      </c>
      <c r="D106" s="513"/>
      <c r="E106" s="513"/>
      <c r="F106" s="514"/>
      <c r="G106" s="129">
        <f>G80</f>
        <v>0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259"/>
      <c r="V106" s="259"/>
      <c r="W106" s="259"/>
    </row>
    <row r="107" spans="2:24" ht="24.95" customHeight="1" x14ac:dyDescent="0.35">
      <c r="B107" s="124" t="s">
        <v>10</v>
      </c>
      <c r="C107" s="512" t="s">
        <v>135</v>
      </c>
      <c r="D107" s="513"/>
      <c r="E107" s="513"/>
      <c r="F107" s="514"/>
      <c r="G107" s="129">
        <f>G88</f>
        <v>0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259"/>
      <c r="V107" s="259"/>
      <c r="W107" s="259"/>
    </row>
    <row r="108" spans="2:24" ht="24.95" customHeight="1" thickBot="1" x14ac:dyDescent="0.4">
      <c r="B108" s="239" t="s">
        <v>12</v>
      </c>
      <c r="C108" s="515" t="s">
        <v>136</v>
      </c>
      <c r="D108" s="516"/>
      <c r="E108" s="516"/>
      <c r="F108" s="517"/>
      <c r="G108" s="240">
        <f>G99</f>
        <v>37.977464788732398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259"/>
      <c r="V108" s="259"/>
      <c r="W108" s="259"/>
    </row>
    <row r="109" spans="2:24" ht="30" customHeight="1" thickBot="1" x14ac:dyDescent="0.4">
      <c r="B109" s="241"/>
      <c r="C109" s="242"/>
      <c r="D109" s="631" t="s">
        <v>138</v>
      </c>
      <c r="E109" s="631"/>
      <c r="F109" s="632"/>
      <c r="G109" s="243">
        <f>SUM(G103:G108)</f>
        <v>163.97746478873239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259"/>
      <c r="V109" s="259"/>
      <c r="W109" s="259"/>
    </row>
    <row r="110" spans="2:24" ht="18" customHeight="1" x14ac:dyDescent="0.35">
      <c r="B110" s="286"/>
      <c r="C110" s="286"/>
      <c r="D110" s="286"/>
      <c r="E110" s="286"/>
      <c r="F110" s="287"/>
      <c r="G110" s="288"/>
      <c r="H110" s="259"/>
      <c r="I110" s="259"/>
      <c r="J110" s="289"/>
      <c r="K110" s="289"/>
      <c r="L110" s="289"/>
      <c r="M110" s="289"/>
      <c r="N110" s="289"/>
      <c r="O110" s="289"/>
      <c r="P110" s="289"/>
      <c r="Q110" s="259"/>
      <c r="R110" s="259"/>
      <c r="S110" s="259"/>
      <c r="T110" s="259"/>
      <c r="U110" s="259"/>
      <c r="V110" s="259"/>
      <c r="W110" s="259"/>
    </row>
    <row r="111" spans="2:24" ht="20.25" x14ac:dyDescent="0.3">
      <c r="C111" s="19"/>
    </row>
    <row r="112" spans="2:24" x14ac:dyDescent="0.25">
      <c r="C112" s="4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</sheetData>
  <sheetProtection deleteColumns="0"/>
  <mergeCells count="116">
    <mergeCell ref="C106:F106"/>
    <mergeCell ref="C107:F107"/>
    <mergeCell ref="C108:F108"/>
    <mergeCell ref="D109:F109"/>
    <mergeCell ref="B100:G100"/>
    <mergeCell ref="B101:G101"/>
    <mergeCell ref="B102:F102"/>
    <mergeCell ref="C103:F103"/>
    <mergeCell ref="C104:F104"/>
    <mergeCell ref="C105:F105"/>
    <mergeCell ref="E88:F88"/>
    <mergeCell ref="B90:G90"/>
    <mergeCell ref="I92:K92"/>
    <mergeCell ref="I93:K93"/>
    <mergeCell ref="I94:K94"/>
    <mergeCell ref="I95:K95"/>
    <mergeCell ref="B82:G82"/>
    <mergeCell ref="C83:F83"/>
    <mergeCell ref="C84:F84"/>
    <mergeCell ref="C85:F85"/>
    <mergeCell ref="C86:F86"/>
    <mergeCell ref="C87:F87"/>
    <mergeCell ref="I84:I85"/>
    <mergeCell ref="C75:E75"/>
    <mergeCell ref="C76:E76"/>
    <mergeCell ref="C77:E77"/>
    <mergeCell ref="C79:F79"/>
    <mergeCell ref="E80:F80"/>
    <mergeCell ref="B81:G81"/>
    <mergeCell ref="B69:G69"/>
    <mergeCell ref="C70:E70"/>
    <mergeCell ref="C71:E71"/>
    <mergeCell ref="C72:E72"/>
    <mergeCell ref="C73:E73"/>
    <mergeCell ref="C74:E74"/>
    <mergeCell ref="C64:E64"/>
    <mergeCell ref="I64:K64"/>
    <mergeCell ref="C65:E65"/>
    <mergeCell ref="C66:E66"/>
    <mergeCell ref="I66:K66"/>
    <mergeCell ref="B68:G68"/>
    <mergeCell ref="C60:E60"/>
    <mergeCell ref="C61:E61"/>
    <mergeCell ref="I61:K61"/>
    <mergeCell ref="C62:E62"/>
    <mergeCell ref="I62:K62"/>
    <mergeCell ref="I63:K63"/>
    <mergeCell ref="C53:F53"/>
    <mergeCell ref="C54:F54"/>
    <mergeCell ref="C55:F55"/>
    <mergeCell ref="E57:F57"/>
    <mergeCell ref="B58:G58"/>
    <mergeCell ref="B59:G59"/>
    <mergeCell ref="I48:K49"/>
    <mergeCell ref="B50:B51"/>
    <mergeCell ref="C50:D51"/>
    <mergeCell ref="G50:G51"/>
    <mergeCell ref="I50:K51"/>
    <mergeCell ref="C52:F52"/>
    <mergeCell ref="C43:E43"/>
    <mergeCell ref="C44:E44"/>
    <mergeCell ref="B46:G46"/>
    <mergeCell ref="C47:F47"/>
    <mergeCell ref="B48:B49"/>
    <mergeCell ref="C48:C49"/>
    <mergeCell ref="G48:G49"/>
    <mergeCell ref="C38:E38"/>
    <mergeCell ref="C39:E39"/>
    <mergeCell ref="I39:K39"/>
    <mergeCell ref="C40:E40"/>
    <mergeCell ref="C41:E41"/>
    <mergeCell ref="C42:E42"/>
    <mergeCell ref="I30:K30"/>
    <mergeCell ref="C31:D31"/>
    <mergeCell ref="C33:F33"/>
    <mergeCell ref="B35:G35"/>
    <mergeCell ref="C36:E36"/>
    <mergeCell ref="C37:E37"/>
    <mergeCell ref="E14:G14"/>
    <mergeCell ref="B9:D9"/>
    <mergeCell ref="E9:G9"/>
    <mergeCell ref="B25:G25"/>
    <mergeCell ref="B26:G26"/>
    <mergeCell ref="B27:G27"/>
    <mergeCell ref="B28:G28"/>
    <mergeCell ref="C29:E29"/>
    <mergeCell ref="C30:D30"/>
    <mergeCell ref="B15:D15"/>
    <mergeCell ref="E15:G15"/>
    <mergeCell ref="B16:G16"/>
    <mergeCell ref="B17:G17"/>
    <mergeCell ref="E24:F24"/>
    <mergeCell ref="B4:D4"/>
    <mergeCell ref="E4:G4"/>
    <mergeCell ref="B5:D5"/>
    <mergeCell ref="E5:G5"/>
    <mergeCell ref="B6:D6"/>
    <mergeCell ref="E6:G6"/>
    <mergeCell ref="I21:K21"/>
    <mergeCell ref="B1:G1"/>
    <mergeCell ref="I1:K1"/>
    <mergeCell ref="B2:D2"/>
    <mergeCell ref="E2:G2"/>
    <mergeCell ref="B3:D3"/>
    <mergeCell ref="E3:G3"/>
    <mergeCell ref="B7:D7"/>
    <mergeCell ref="E7:G7"/>
    <mergeCell ref="B8:D8"/>
    <mergeCell ref="E8:G8"/>
    <mergeCell ref="B10:D10"/>
    <mergeCell ref="E10:G10"/>
    <mergeCell ref="B11:D11"/>
    <mergeCell ref="E11:G11"/>
    <mergeCell ref="B12:G12"/>
    <mergeCell ref="B13:D14"/>
    <mergeCell ref="E13:G13"/>
  </mergeCells>
  <hyperlinks>
    <hyperlink ref="A1" location="RESUMO!A1" display="&lt;- RESUMO"/>
    <hyperlink ref="J2" location="RESUMO!A1" display="&lt;- RESUMO"/>
    <hyperlink ref="I67" r:id="rId1"/>
    <hyperlink ref="I80" r:id="rId2"/>
    <hyperlink ref="I99" r:id="rId3"/>
    <hyperlink ref="I84:I85" location="'UNIFORMES E EPI''S'!A1" display="Valor obtido na aba &quot;Uniformes e Epi's&quot;"/>
  </hyperlinks>
  <pageMargins left="0.511811024" right="0.511811024" top="0.78740157499999996" bottom="0.78740157499999996" header="0.31496062000000002" footer="0.31496062000000002"/>
  <pageSetup paperSize="9" scale="50" fitToHeight="0" orientation="portrait" r:id="rId4"/>
  <legacy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121"/>
  <sheetViews>
    <sheetView zoomScale="60" zoomScaleNormal="60" workbookViewId="0">
      <selection activeCell="J2" sqref="J2"/>
    </sheetView>
  </sheetViews>
  <sheetFormatPr defaultRowHeight="15" x14ac:dyDescent="0.25"/>
  <cols>
    <col min="1" max="1" width="3.28515625" style="8" customWidth="1"/>
    <col min="2" max="2" width="7.5703125" style="8" bestFit="1" customWidth="1"/>
    <col min="3" max="3" width="53.42578125" style="8" customWidth="1"/>
    <col min="4" max="4" width="34.42578125" style="8" customWidth="1"/>
    <col min="5" max="5" width="32" style="8" customWidth="1"/>
    <col min="6" max="6" width="34.7109375" style="8" customWidth="1"/>
    <col min="7" max="7" width="25.5703125" style="8" customWidth="1"/>
    <col min="8" max="8" width="2.28515625" style="8" customWidth="1"/>
    <col min="9" max="9" width="60.7109375" style="8" customWidth="1"/>
    <col min="10" max="11" width="55.7109375" style="8" customWidth="1"/>
    <col min="12" max="12" width="4.140625" style="8" customWidth="1"/>
    <col min="13" max="13" width="12.5703125" style="8" customWidth="1"/>
    <col min="14" max="14" width="13.85546875" style="8" customWidth="1"/>
    <col min="15" max="15" width="14" style="8" customWidth="1"/>
    <col min="16" max="16" width="14.28515625" style="8" customWidth="1"/>
    <col min="17" max="17" width="15.140625" style="8" customWidth="1"/>
    <col min="18" max="18" width="16" style="8" customWidth="1"/>
    <col min="19" max="19" width="14.7109375" style="8" customWidth="1"/>
    <col min="20" max="20" width="13" style="8" customWidth="1"/>
    <col min="21" max="16384" width="9.140625" style="8"/>
  </cols>
  <sheetData>
    <row r="1" spans="2:23" ht="54.95" customHeight="1" thickBot="1" x14ac:dyDescent="0.3">
      <c r="B1" s="610" t="s">
        <v>39</v>
      </c>
      <c r="C1" s="611"/>
      <c r="D1" s="611"/>
      <c r="E1" s="611"/>
      <c r="F1" s="611"/>
      <c r="G1" s="612"/>
      <c r="H1" s="110"/>
      <c r="I1" s="503" t="s">
        <v>54</v>
      </c>
      <c r="J1" s="503"/>
      <c r="K1" s="503"/>
      <c r="L1" s="258"/>
      <c r="M1" s="258"/>
      <c r="N1" s="258"/>
      <c r="O1" s="258"/>
      <c r="P1" s="258"/>
      <c r="Q1" s="258"/>
      <c r="R1" s="258"/>
      <c r="S1" s="258"/>
      <c r="T1" s="258"/>
      <c r="U1" s="36"/>
      <c r="V1" s="36"/>
      <c r="W1" s="36"/>
    </row>
    <row r="2" spans="2:23" ht="24.95" customHeight="1" x14ac:dyDescent="0.3">
      <c r="B2" s="613" t="s">
        <v>0</v>
      </c>
      <c r="C2" s="614"/>
      <c r="D2" s="614"/>
      <c r="E2" s="615"/>
      <c r="F2" s="616"/>
      <c r="G2" s="617"/>
      <c r="H2" s="111"/>
      <c r="I2" s="112" t="s">
        <v>58</v>
      </c>
      <c r="J2" s="425" t="s">
        <v>294</v>
      </c>
      <c r="K2" s="273"/>
      <c r="L2" s="273"/>
      <c r="M2" s="260"/>
      <c r="N2" s="260"/>
      <c r="O2" s="260"/>
      <c r="P2" s="260"/>
      <c r="Q2" s="260"/>
      <c r="R2" s="260"/>
      <c r="S2" s="260"/>
      <c r="T2" s="260"/>
      <c r="U2" s="36"/>
      <c r="V2" s="36"/>
      <c r="W2" s="36"/>
    </row>
    <row r="3" spans="2:23" ht="24.95" customHeight="1" x14ac:dyDescent="0.3">
      <c r="B3" s="596" t="s">
        <v>1</v>
      </c>
      <c r="C3" s="597"/>
      <c r="D3" s="597"/>
      <c r="E3" s="595"/>
      <c r="F3" s="547"/>
      <c r="G3" s="548"/>
      <c r="H3" s="115"/>
      <c r="I3" s="116"/>
      <c r="J3" s="261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36"/>
      <c r="V3" s="36"/>
      <c r="W3" s="36"/>
    </row>
    <row r="4" spans="2:23" ht="24.95" customHeight="1" x14ac:dyDescent="0.3">
      <c r="B4" s="596" t="s">
        <v>2</v>
      </c>
      <c r="C4" s="597"/>
      <c r="D4" s="597"/>
      <c r="E4" s="595"/>
      <c r="F4" s="547"/>
      <c r="G4" s="548"/>
      <c r="H4" s="115"/>
      <c r="I4" s="116"/>
      <c r="J4" s="261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36"/>
      <c r="V4" s="36"/>
      <c r="W4" s="36"/>
    </row>
    <row r="5" spans="2:23" ht="24.95" customHeight="1" x14ac:dyDescent="0.3">
      <c r="B5" s="598" t="s">
        <v>55</v>
      </c>
      <c r="C5" s="599"/>
      <c r="D5" s="600"/>
      <c r="E5" s="601"/>
      <c r="F5" s="602"/>
      <c r="G5" s="603"/>
      <c r="H5" s="115"/>
      <c r="I5" s="116"/>
      <c r="J5" s="261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36"/>
      <c r="V5" s="36"/>
      <c r="W5" s="36"/>
    </row>
    <row r="6" spans="2:23" ht="24.95" customHeight="1" x14ac:dyDescent="0.3">
      <c r="B6" s="596" t="s">
        <v>3</v>
      </c>
      <c r="C6" s="597"/>
      <c r="D6" s="597"/>
      <c r="E6" s="595" t="s">
        <v>56</v>
      </c>
      <c r="F6" s="547"/>
      <c r="G6" s="548"/>
      <c r="H6" s="115"/>
      <c r="I6" s="116"/>
      <c r="J6" s="261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36"/>
      <c r="V6" s="36"/>
      <c r="W6" s="36"/>
    </row>
    <row r="7" spans="2:23" ht="24.95" customHeight="1" x14ac:dyDescent="0.3">
      <c r="B7" s="618" t="s">
        <v>40</v>
      </c>
      <c r="C7" s="619"/>
      <c r="D7" s="619"/>
      <c r="E7" s="601"/>
      <c r="F7" s="602"/>
      <c r="G7" s="603"/>
      <c r="H7" s="115"/>
      <c r="I7" s="116"/>
      <c r="J7" s="261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36"/>
      <c r="V7" s="36"/>
      <c r="W7" s="36"/>
    </row>
    <row r="8" spans="2:23" ht="24.95" customHeight="1" x14ac:dyDescent="0.3">
      <c r="B8" s="607" t="s">
        <v>57</v>
      </c>
      <c r="C8" s="608"/>
      <c r="D8" s="609"/>
      <c r="E8" s="601"/>
      <c r="F8" s="602"/>
      <c r="G8" s="603"/>
      <c r="H8" s="115"/>
      <c r="I8" s="116"/>
      <c r="J8" s="261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36"/>
      <c r="V8" s="36"/>
      <c r="W8" s="36"/>
    </row>
    <row r="9" spans="2:23" ht="24.95" customHeight="1" x14ac:dyDescent="0.3">
      <c r="B9" s="607" t="s">
        <v>45</v>
      </c>
      <c r="C9" s="608"/>
      <c r="D9" s="609"/>
      <c r="E9" s="595" t="s">
        <v>190</v>
      </c>
      <c r="F9" s="547"/>
      <c r="G9" s="548"/>
      <c r="H9" s="111"/>
      <c r="I9" s="116" t="s">
        <v>59</v>
      </c>
      <c r="J9" s="217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36"/>
      <c r="V9" s="36"/>
      <c r="W9" s="36"/>
    </row>
    <row r="10" spans="2:23" ht="24.95" customHeight="1" x14ac:dyDescent="0.3">
      <c r="B10" s="596" t="s">
        <v>4</v>
      </c>
      <c r="C10" s="597"/>
      <c r="D10" s="597"/>
      <c r="E10" s="595">
        <v>12</v>
      </c>
      <c r="F10" s="547"/>
      <c r="G10" s="548"/>
      <c r="H10" s="115"/>
      <c r="I10" s="116"/>
      <c r="J10" s="261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36"/>
      <c r="V10" s="36"/>
      <c r="W10" s="36"/>
    </row>
    <row r="11" spans="2:23" ht="24.95" customHeight="1" x14ac:dyDescent="0.3">
      <c r="B11" s="598" t="s">
        <v>122</v>
      </c>
      <c r="C11" s="599"/>
      <c r="D11" s="600"/>
      <c r="E11" s="601" t="s">
        <v>123</v>
      </c>
      <c r="F11" s="602"/>
      <c r="G11" s="603"/>
      <c r="H11" s="115"/>
      <c r="I11" s="116" t="s">
        <v>124</v>
      </c>
      <c r="J11" s="261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36"/>
      <c r="V11" s="36"/>
      <c r="W11" s="36"/>
    </row>
    <row r="12" spans="2:23" ht="24.95" customHeight="1" x14ac:dyDescent="0.3">
      <c r="B12" s="604"/>
      <c r="C12" s="605"/>
      <c r="D12" s="605"/>
      <c r="E12" s="605"/>
      <c r="F12" s="595"/>
      <c r="G12" s="606"/>
      <c r="H12" s="115"/>
      <c r="I12" s="116"/>
      <c r="J12" s="261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36"/>
      <c r="V12" s="36"/>
      <c r="W12" s="36"/>
    </row>
    <row r="13" spans="2:23" ht="24.95" customHeight="1" x14ac:dyDescent="0.3">
      <c r="B13" s="581" t="s">
        <v>41</v>
      </c>
      <c r="C13" s="582"/>
      <c r="D13" s="583"/>
      <c r="E13" s="587" t="s">
        <v>291</v>
      </c>
      <c r="F13" s="588"/>
      <c r="G13" s="589"/>
      <c r="H13" s="115"/>
      <c r="I13" s="116"/>
      <c r="J13" s="217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36"/>
      <c r="V13" s="36"/>
      <c r="W13" s="36"/>
    </row>
    <row r="14" spans="2:23" ht="24.95" customHeight="1" x14ac:dyDescent="0.3">
      <c r="B14" s="584"/>
      <c r="C14" s="585"/>
      <c r="D14" s="586"/>
      <c r="E14" s="590" t="s">
        <v>292</v>
      </c>
      <c r="F14" s="591"/>
      <c r="G14" s="592"/>
      <c r="H14" s="115"/>
      <c r="I14" s="116"/>
      <c r="J14" s="217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36"/>
      <c r="V14" s="36"/>
      <c r="W14" s="36"/>
    </row>
    <row r="15" spans="2:23" ht="24.95" customHeight="1" thickBot="1" x14ac:dyDescent="0.35">
      <c r="B15" s="593" t="s">
        <v>42</v>
      </c>
      <c r="C15" s="594"/>
      <c r="D15" s="594"/>
      <c r="E15" s="595">
        <v>1</v>
      </c>
      <c r="F15" s="547"/>
      <c r="G15" s="548"/>
      <c r="H15" s="115"/>
      <c r="I15" s="140"/>
      <c r="J15" s="217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36"/>
      <c r="V15" s="36"/>
      <c r="W15" s="36"/>
    </row>
    <row r="16" spans="2:23" ht="24.95" customHeight="1" x14ac:dyDescent="0.3">
      <c r="B16" s="578" t="s">
        <v>5</v>
      </c>
      <c r="C16" s="579"/>
      <c r="D16" s="579"/>
      <c r="E16" s="579"/>
      <c r="F16" s="579"/>
      <c r="G16" s="580"/>
      <c r="H16" s="115"/>
      <c r="I16" s="115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36"/>
      <c r="V16" s="36"/>
      <c r="W16" s="36"/>
    </row>
    <row r="17" spans="2:23" ht="24.95" customHeight="1" thickBot="1" x14ac:dyDescent="0.35">
      <c r="B17" s="533" t="s">
        <v>49</v>
      </c>
      <c r="C17" s="528"/>
      <c r="D17" s="528"/>
      <c r="E17" s="528"/>
      <c r="F17" s="528"/>
      <c r="G17" s="534"/>
      <c r="H17" s="115"/>
      <c r="I17" s="115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36"/>
      <c r="V17" s="36"/>
      <c r="W17" s="36"/>
    </row>
    <row r="18" spans="2:23" ht="24.95" customHeight="1" x14ac:dyDescent="0.3">
      <c r="B18" s="120" t="s">
        <v>62</v>
      </c>
      <c r="C18" s="145" t="s">
        <v>63</v>
      </c>
      <c r="D18" s="122" t="s">
        <v>64</v>
      </c>
      <c r="E18" s="122" t="s">
        <v>65</v>
      </c>
      <c r="F18" s="122" t="s">
        <v>66</v>
      </c>
      <c r="G18" s="123" t="s">
        <v>67</v>
      </c>
      <c r="H18" s="115"/>
      <c r="I18" s="112" t="s">
        <v>58</v>
      </c>
      <c r="J18" s="113"/>
      <c r="K18" s="113"/>
      <c r="L18" s="216"/>
      <c r="M18" s="260"/>
      <c r="N18" s="260"/>
      <c r="O18" s="260"/>
      <c r="P18" s="260"/>
      <c r="Q18" s="260"/>
      <c r="R18" s="260"/>
      <c r="S18" s="260"/>
      <c r="T18" s="260"/>
      <c r="U18" s="36"/>
      <c r="V18" s="36"/>
      <c r="W18" s="36"/>
    </row>
    <row r="19" spans="2:23" ht="24.95" customHeight="1" x14ac:dyDescent="0.3">
      <c r="B19" s="124" t="s">
        <v>6</v>
      </c>
      <c r="C19" s="125" t="s">
        <v>43</v>
      </c>
      <c r="D19" s="126" t="s">
        <v>68</v>
      </c>
      <c r="E19" s="127">
        <v>1</v>
      </c>
      <c r="F19" s="128">
        <v>0</v>
      </c>
      <c r="G19" s="129">
        <f>F19</f>
        <v>0</v>
      </c>
      <c r="H19" s="111"/>
      <c r="I19" s="130" t="s">
        <v>61</v>
      </c>
      <c r="J19" s="131"/>
      <c r="K19" s="245"/>
      <c r="L19" s="261"/>
      <c r="M19" s="260"/>
      <c r="N19" s="260"/>
      <c r="O19" s="260"/>
      <c r="P19" s="260"/>
      <c r="Q19" s="260"/>
      <c r="R19" s="260"/>
      <c r="S19" s="260"/>
      <c r="T19" s="260"/>
      <c r="U19" s="36"/>
      <c r="V19" s="36"/>
      <c r="W19" s="36"/>
    </row>
    <row r="20" spans="2:23" ht="24.95" customHeight="1" x14ac:dyDescent="0.3">
      <c r="B20" s="124" t="s">
        <v>7</v>
      </c>
      <c r="C20" s="125" t="s">
        <v>44</v>
      </c>
      <c r="D20" s="126" t="s">
        <v>68</v>
      </c>
      <c r="E20" s="127">
        <v>220</v>
      </c>
      <c r="F20" s="132">
        <f>(G19+G21)/E20</f>
        <v>0</v>
      </c>
      <c r="G20" s="129">
        <f>F20</f>
        <v>0</v>
      </c>
      <c r="H20" s="111"/>
      <c r="I20" s="116" t="s">
        <v>159</v>
      </c>
      <c r="J20" s="117"/>
      <c r="K20" s="117"/>
      <c r="L20" s="217"/>
      <c r="M20" s="262"/>
      <c r="N20" s="262"/>
      <c r="O20" s="262"/>
      <c r="P20" s="262"/>
      <c r="Q20" s="260"/>
      <c r="R20" s="260"/>
      <c r="S20" s="260"/>
      <c r="T20" s="260"/>
      <c r="U20" s="36"/>
      <c r="V20" s="36"/>
      <c r="W20" s="36"/>
    </row>
    <row r="21" spans="2:23" ht="24.95" customHeight="1" x14ac:dyDescent="0.3">
      <c r="B21" s="124" t="s">
        <v>8</v>
      </c>
      <c r="C21" s="125" t="s">
        <v>180</v>
      </c>
      <c r="D21" s="133">
        <v>0</v>
      </c>
      <c r="E21" s="134">
        <v>0</v>
      </c>
      <c r="F21" s="132">
        <f>F19*D21</f>
        <v>0</v>
      </c>
      <c r="G21" s="129">
        <f>F21</f>
        <v>0</v>
      </c>
      <c r="H21" s="111"/>
      <c r="I21" s="250"/>
      <c r="J21" s="251"/>
      <c r="K21" s="251"/>
      <c r="L21" s="283"/>
      <c r="M21" s="284"/>
      <c r="N21" s="284"/>
      <c r="O21" s="284"/>
      <c r="P21" s="284"/>
      <c r="Q21" s="284"/>
      <c r="R21" s="284"/>
      <c r="S21" s="284"/>
      <c r="T21" s="284"/>
      <c r="U21" s="36"/>
      <c r="V21" s="36"/>
      <c r="W21" s="36"/>
    </row>
    <row r="22" spans="2:23" ht="45.75" customHeight="1" x14ac:dyDescent="0.3">
      <c r="B22" s="124" t="s">
        <v>9</v>
      </c>
      <c r="C22" s="125" t="s">
        <v>69</v>
      </c>
      <c r="D22" s="280">
        <v>0.2</v>
      </c>
      <c r="E22" s="134">
        <v>176</v>
      </c>
      <c r="F22" s="132">
        <f>F20*D22</f>
        <v>0</v>
      </c>
      <c r="G22" s="129">
        <f>F22*E22</f>
        <v>0</v>
      </c>
      <c r="H22" s="111"/>
      <c r="I22" s="622" t="s">
        <v>296</v>
      </c>
      <c r="J22" s="623"/>
      <c r="K22" s="623"/>
      <c r="L22" s="263"/>
      <c r="M22" s="264"/>
      <c r="N22" s="264"/>
      <c r="O22" s="264"/>
      <c r="P22" s="264"/>
      <c r="Q22" s="264"/>
      <c r="R22" s="264"/>
      <c r="S22" s="264"/>
      <c r="T22" s="264"/>
      <c r="U22" s="36"/>
      <c r="V22" s="36"/>
      <c r="W22" s="36"/>
    </row>
    <row r="23" spans="2:23" ht="24.95" customHeight="1" thickBot="1" x14ac:dyDescent="0.3">
      <c r="B23" s="124" t="s">
        <v>10</v>
      </c>
      <c r="C23" s="125" t="s">
        <v>11</v>
      </c>
      <c r="D23" s="138"/>
      <c r="E23" s="132" t="s">
        <v>46</v>
      </c>
      <c r="F23" s="132"/>
      <c r="G23" s="129"/>
      <c r="H23" s="139"/>
      <c r="I23" s="140" t="s">
        <v>154</v>
      </c>
      <c r="J23" s="141"/>
      <c r="K23" s="141"/>
      <c r="L23" s="217"/>
      <c r="M23" s="262"/>
      <c r="N23" s="262"/>
      <c r="O23" s="262"/>
      <c r="P23" s="262"/>
      <c r="Q23" s="262"/>
      <c r="R23" s="262"/>
      <c r="S23" s="262"/>
      <c r="T23" s="262"/>
      <c r="U23" s="36"/>
      <c r="V23" s="36"/>
      <c r="W23" s="36"/>
    </row>
    <row r="24" spans="2:23" ht="24.95" customHeight="1" x14ac:dyDescent="0.3">
      <c r="B24" s="142"/>
      <c r="C24" s="143"/>
      <c r="D24" s="143"/>
      <c r="E24" s="528" t="s">
        <v>50</v>
      </c>
      <c r="F24" s="529"/>
      <c r="G24" s="144">
        <f>G19+G21+G22</f>
        <v>0</v>
      </c>
      <c r="H24" s="139"/>
      <c r="I24" s="139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36"/>
      <c r="V24" s="36"/>
      <c r="W24" s="36"/>
    </row>
    <row r="25" spans="2:23" ht="48" customHeight="1" x14ac:dyDescent="0.3">
      <c r="B25" s="634" t="s">
        <v>70</v>
      </c>
      <c r="C25" s="635"/>
      <c r="D25" s="635"/>
      <c r="E25" s="635"/>
      <c r="F25" s="635"/>
      <c r="G25" s="636"/>
      <c r="H25" s="115"/>
      <c r="I25" s="115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36"/>
      <c r="V25" s="36"/>
      <c r="W25" s="36"/>
    </row>
    <row r="26" spans="2:23" s="36" customFormat="1" ht="20.25" x14ac:dyDescent="0.3">
      <c r="B26" s="430"/>
      <c r="C26" s="431"/>
      <c r="D26" s="431"/>
      <c r="E26" s="431"/>
      <c r="F26" s="431"/>
      <c r="G26" s="432"/>
      <c r="H26" s="115"/>
      <c r="I26" s="115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</row>
    <row r="27" spans="2:23" ht="24.95" customHeight="1" x14ac:dyDescent="0.3">
      <c r="B27" s="533" t="s">
        <v>13</v>
      </c>
      <c r="C27" s="528"/>
      <c r="D27" s="528"/>
      <c r="E27" s="528"/>
      <c r="F27" s="528"/>
      <c r="G27" s="534"/>
      <c r="H27" s="115"/>
      <c r="I27" s="115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36"/>
      <c r="V27" s="36"/>
      <c r="W27" s="36"/>
    </row>
    <row r="28" spans="2:23" ht="24.95" customHeight="1" thickBot="1" x14ac:dyDescent="0.35">
      <c r="B28" s="552" t="s">
        <v>72</v>
      </c>
      <c r="C28" s="553"/>
      <c r="D28" s="553"/>
      <c r="E28" s="553"/>
      <c r="F28" s="553"/>
      <c r="G28" s="554"/>
      <c r="H28" s="115"/>
      <c r="I28" s="115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36"/>
      <c r="V28" s="36"/>
      <c r="W28" s="36"/>
    </row>
    <row r="29" spans="2:23" ht="24.95" customHeight="1" x14ac:dyDescent="0.3">
      <c r="B29" s="120" t="s">
        <v>73</v>
      </c>
      <c r="C29" s="576" t="s">
        <v>74</v>
      </c>
      <c r="D29" s="555"/>
      <c r="E29" s="577"/>
      <c r="F29" s="122" t="s">
        <v>64</v>
      </c>
      <c r="G29" s="123" t="s">
        <v>67</v>
      </c>
      <c r="H29" s="115"/>
      <c r="I29" s="112" t="s">
        <v>58</v>
      </c>
      <c r="J29" s="113"/>
      <c r="K29" s="113"/>
      <c r="L29" s="216"/>
      <c r="M29" s="260"/>
      <c r="N29" s="260"/>
      <c r="O29" s="260"/>
      <c r="P29" s="260"/>
      <c r="Q29" s="260"/>
      <c r="R29" s="260"/>
      <c r="S29" s="260"/>
      <c r="T29" s="260"/>
      <c r="U29" s="36"/>
      <c r="V29" s="36"/>
      <c r="W29" s="36"/>
    </row>
    <row r="30" spans="2:23" ht="56.25" customHeight="1" x14ac:dyDescent="0.25">
      <c r="B30" s="124" t="s">
        <v>6</v>
      </c>
      <c r="C30" s="531" t="s">
        <v>75</v>
      </c>
      <c r="D30" s="542"/>
      <c r="E30" s="146" t="s">
        <v>76</v>
      </c>
      <c r="F30" s="146">
        <v>8.3299999999999999E-2</v>
      </c>
      <c r="G30" s="147">
        <f>G24*F30</f>
        <v>0</v>
      </c>
      <c r="H30" s="115"/>
      <c r="I30" s="504" t="s">
        <v>79</v>
      </c>
      <c r="J30" s="505"/>
      <c r="K30" s="505"/>
      <c r="L30" s="217"/>
      <c r="M30" s="262"/>
      <c r="N30" s="262"/>
      <c r="O30" s="262"/>
      <c r="P30" s="262"/>
      <c r="Q30" s="262"/>
      <c r="R30" s="262"/>
      <c r="S30" s="262"/>
      <c r="T30" s="262"/>
      <c r="U30" s="36"/>
      <c r="V30" s="36"/>
      <c r="W30" s="36"/>
    </row>
    <row r="31" spans="2:23" ht="24.95" customHeight="1" thickBot="1" x14ac:dyDescent="0.35">
      <c r="B31" s="124" t="s">
        <v>7</v>
      </c>
      <c r="C31" s="531" t="s">
        <v>48</v>
      </c>
      <c r="D31" s="542"/>
      <c r="E31" s="148" t="s">
        <v>77</v>
      </c>
      <c r="F31" s="148">
        <v>0.121</v>
      </c>
      <c r="G31" s="147">
        <f>G24*F31</f>
        <v>0</v>
      </c>
      <c r="H31" s="115"/>
      <c r="I31" s="140" t="s">
        <v>80</v>
      </c>
      <c r="J31" s="252"/>
      <c r="K31" s="252"/>
      <c r="L31" s="261"/>
      <c r="M31" s="260"/>
      <c r="N31" s="260"/>
      <c r="O31" s="260"/>
      <c r="P31" s="260"/>
      <c r="Q31" s="260"/>
      <c r="R31" s="260"/>
      <c r="S31" s="260"/>
      <c r="T31" s="260"/>
      <c r="U31" s="36"/>
      <c r="V31" s="36"/>
      <c r="W31" s="36"/>
    </row>
    <row r="32" spans="2:23" ht="24.95" customHeight="1" x14ac:dyDescent="0.3">
      <c r="B32" s="149"/>
      <c r="C32" s="150"/>
      <c r="D32" s="150"/>
      <c r="E32" s="151"/>
      <c r="F32" s="152" t="s">
        <v>71</v>
      </c>
      <c r="G32" s="153">
        <f>G30+G31</f>
        <v>0</v>
      </c>
      <c r="H32" s="115"/>
      <c r="I32" s="115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36"/>
      <c r="V32" s="36"/>
      <c r="W32" s="36"/>
    </row>
    <row r="33" spans="2:23" ht="24.95" customHeight="1" x14ac:dyDescent="0.3">
      <c r="B33" s="124" t="s">
        <v>8</v>
      </c>
      <c r="C33" s="570" t="s">
        <v>78</v>
      </c>
      <c r="D33" s="571"/>
      <c r="E33" s="571"/>
      <c r="F33" s="572"/>
      <c r="G33" s="154">
        <f>F45*G32</f>
        <v>0</v>
      </c>
      <c r="H33" s="115"/>
      <c r="I33" s="115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36"/>
      <c r="V33" s="36"/>
      <c r="W33" s="36"/>
    </row>
    <row r="34" spans="2:23" ht="18" customHeight="1" x14ac:dyDescent="0.3">
      <c r="B34" s="155"/>
      <c r="C34" s="156"/>
      <c r="D34" s="156"/>
      <c r="E34" s="156"/>
      <c r="F34" s="157" t="s">
        <v>84</v>
      </c>
      <c r="G34" s="158">
        <f>G32+G33</f>
        <v>0</v>
      </c>
      <c r="H34" s="115"/>
      <c r="I34" s="115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36"/>
      <c r="V34" s="36"/>
      <c r="W34" s="36"/>
    </row>
    <row r="35" spans="2:23" ht="42" customHeight="1" thickBot="1" x14ac:dyDescent="0.35">
      <c r="B35" s="573" t="s">
        <v>82</v>
      </c>
      <c r="C35" s="574"/>
      <c r="D35" s="574"/>
      <c r="E35" s="574"/>
      <c r="F35" s="574"/>
      <c r="G35" s="575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36"/>
      <c r="V35" s="36"/>
      <c r="W35" s="36"/>
    </row>
    <row r="36" spans="2:23" ht="24.95" customHeight="1" x14ac:dyDescent="0.3">
      <c r="B36" s="159" t="s">
        <v>81</v>
      </c>
      <c r="C36" s="569" t="s">
        <v>83</v>
      </c>
      <c r="D36" s="569"/>
      <c r="E36" s="569"/>
      <c r="F36" s="160" t="s">
        <v>64</v>
      </c>
      <c r="G36" s="161" t="s">
        <v>67</v>
      </c>
      <c r="H36" s="111"/>
      <c r="I36" s="112" t="s">
        <v>58</v>
      </c>
      <c r="J36" s="113"/>
      <c r="K36" s="113"/>
      <c r="L36" s="216"/>
      <c r="M36" s="260"/>
      <c r="N36" s="260"/>
      <c r="O36" s="260"/>
      <c r="P36" s="260"/>
      <c r="Q36" s="260"/>
      <c r="R36" s="260"/>
      <c r="S36" s="260"/>
      <c r="T36" s="260"/>
      <c r="U36" s="36"/>
      <c r="V36" s="36"/>
      <c r="W36" s="36"/>
    </row>
    <row r="37" spans="2:23" ht="24.95" customHeight="1" x14ac:dyDescent="0.3">
      <c r="B37" s="215" t="s">
        <v>6</v>
      </c>
      <c r="C37" s="541" t="s">
        <v>14</v>
      </c>
      <c r="D37" s="531"/>
      <c r="E37" s="542"/>
      <c r="F37" s="146">
        <v>0.2</v>
      </c>
      <c r="G37" s="163">
        <f>G24*F37</f>
        <v>0</v>
      </c>
      <c r="H37" s="111"/>
      <c r="I37" s="116" t="s">
        <v>85</v>
      </c>
      <c r="J37" s="117"/>
      <c r="K37" s="117"/>
      <c r="L37" s="217"/>
      <c r="M37" s="262"/>
      <c r="N37" s="262"/>
      <c r="O37" s="262"/>
      <c r="P37" s="262"/>
      <c r="Q37" s="262"/>
      <c r="R37" s="262"/>
      <c r="S37" s="262"/>
      <c r="T37" s="262"/>
      <c r="U37" s="36"/>
      <c r="V37" s="36"/>
      <c r="W37" s="36"/>
    </row>
    <row r="38" spans="2:23" ht="24.95" customHeight="1" x14ac:dyDescent="0.3">
      <c r="B38" s="215" t="s">
        <v>7</v>
      </c>
      <c r="C38" s="541" t="s">
        <v>15</v>
      </c>
      <c r="D38" s="531"/>
      <c r="E38" s="542"/>
      <c r="F38" s="148">
        <v>2.5000000000000001E-2</v>
      </c>
      <c r="G38" s="163">
        <f>G24*F38</f>
        <v>0</v>
      </c>
      <c r="H38" s="111"/>
      <c r="I38" s="116" t="s">
        <v>85</v>
      </c>
      <c r="J38" s="117"/>
      <c r="K38" s="117"/>
      <c r="L38" s="217"/>
      <c r="M38" s="262"/>
      <c r="N38" s="262"/>
      <c r="O38" s="262"/>
      <c r="P38" s="262"/>
      <c r="Q38" s="262"/>
      <c r="R38" s="262"/>
      <c r="S38" s="262"/>
      <c r="T38" s="262"/>
      <c r="U38" s="36"/>
      <c r="V38" s="36"/>
      <c r="W38" s="36"/>
    </row>
    <row r="39" spans="2:23" ht="53.25" customHeight="1" x14ac:dyDescent="0.3">
      <c r="B39" s="215" t="s">
        <v>8</v>
      </c>
      <c r="C39" s="541" t="s">
        <v>86</v>
      </c>
      <c r="D39" s="531"/>
      <c r="E39" s="542"/>
      <c r="F39" s="164">
        <v>0.06</v>
      </c>
      <c r="G39" s="165">
        <f>G24*F39</f>
        <v>0</v>
      </c>
      <c r="H39" s="166"/>
      <c r="I39" s="504" t="s">
        <v>275</v>
      </c>
      <c r="J39" s="505"/>
      <c r="K39" s="505"/>
      <c r="L39" s="217"/>
      <c r="M39" s="262"/>
      <c r="N39" s="262"/>
      <c r="O39" s="262"/>
      <c r="P39" s="262"/>
      <c r="Q39" s="262"/>
      <c r="R39" s="262"/>
      <c r="S39" s="262"/>
      <c r="T39" s="262"/>
      <c r="U39" s="36"/>
      <c r="V39" s="36"/>
      <c r="W39" s="36"/>
    </row>
    <row r="40" spans="2:23" ht="24.95" customHeight="1" x14ac:dyDescent="0.3">
      <c r="B40" s="215" t="s">
        <v>9</v>
      </c>
      <c r="C40" s="541" t="s">
        <v>16</v>
      </c>
      <c r="D40" s="531"/>
      <c r="E40" s="542"/>
      <c r="F40" s="148">
        <v>1.4999999999999999E-2</v>
      </c>
      <c r="G40" s="163">
        <f>G24*F40</f>
        <v>0</v>
      </c>
      <c r="H40" s="111"/>
      <c r="I40" s="116" t="s">
        <v>85</v>
      </c>
      <c r="J40" s="117"/>
      <c r="K40" s="117"/>
      <c r="L40" s="217"/>
      <c r="M40" s="262"/>
      <c r="N40" s="262"/>
      <c r="O40" s="262"/>
      <c r="P40" s="262"/>
      <c r="Q40" s="262"/>
      <c r="R40" s="262"/>
      <c r="S40" s="262"/>
      <c r="T40" s="262"/>
      <c r="U40" s="36"/>
      <c r="V40" s="36"/>
      <c r="W40" s="36"/>
    </row>
    <row r="41" spans="2:23" ht="24.95" customHeight="1" x14ac:dyDescent="0.3">
      <c r="B41" s="215" t="s">
        <v>10</v>
      </c>
      <c r="C41" s="541" t="s">
        <v>47</v>
      </c>
      <c r="D41" s="531"/>
      <c r="E41" s="542"/>
      <c r="F41" s="148">
        <v>0.01</v>
      </c>
      <c r="G41" s="163">
        <f>G24*F41</f>
        <v>0</v>
      </c>
      <c r="H41" s="111"/>
      <c r="I41" s="116" t="s">
        <v>85</v>
      </c>
      <c r="J41" s="117"/>
      <c r="K41" s="117"/>
      <c r="L41" s="217"/>
      <c r="M41" s="262"/>
      <c r="N41" s="262"/>
      <c r="O41" s="262"/>
      <c r="P41" s="262"/>
      <c r="Q41" s="262"/>
      <c r="R41" s="262"/>
      <c r="S41" s="262"/>
      <c r="T41" s="262"/>
      <c r="U41" s="36"/>
      <c r="V41" s="36"/>
      <c r="W41" s="36"/>
    </row>
    <row r="42" spans="2:23" ht="24.95" customHeight="1" x14ac:dyDescent="0.3">
      <c r="B42" s="215" t="s">
        <v>12</v>
      </c>
      <c r="C42" s="541" t="s">
        <v>17</v>
      </c>
      <c r="D42" s="531"/>
      <c r="E42" s="542"/>
      <c r="F42" s="148">
        <v>6.0000000000000001E-3</v>
      </c>
      <c r="G42" s="163">
        <f>G24*F42</f>
        <v>0</v>
      </c>
      <c r="H42" s="111"/>
      <c r="I42" s="116" t="s">
        <v>85</v>
      </c>
      <c r="J42" s="117"/>
      <c r="K42" s="117"/>
      <c r="L42" s="217"/>
      <c r="M42" s="262"/>
      <c r="N42" s="262"/>
      <c r="O42" s="262"/>
      <c r="P42" s="262"/>
      <c r="Q42" s="262"/>
      <c r="R42" s="262"/>
      <c r="S42" s="262"/>
      <c r="T42" s="262"/>
      <c r="U42" s="36"/>
      <c r="V42" s="36"/>
      <c r="W42" s="36"/>
    </row>
    <row r="43" spans="2:23" ht="24.95" customHeight="1" x14ac:dyDescent="0.3">
      <c r="B43" s="215" t="s">
        <v>18</v>
      </c>
      <c r="C43" s="541" t="s">
        <v>19</v>
      </c>
      <c r="D43" s="531"/>
      <c r="E43" s="542"/>
      <c r="F43" s="148">
        <v>2E-3</v>
      </c>
      <c r="G43" s="163">
        <f>G24*F43</f>
        <v>0</v>
      </c>
      <c r="H43" s="111"/>
      <c r="I43" s="116" t="s">
        <v>85</v>
      </c>
      <c r="J43" s="117"/>
      <c r="K43" s="117"/>
      <c r="L43" s="217"/>
      <c r="M43" s="262"/>
      <c r="N43" s="262"/>
      <c r="O43" s="262"/>
      <c r="P43" s="262"/>
      <c r="Q43" s="262"/>
      <c r="R43" s="262"/>
      <c r="S43" s="262"/>
      <c r="T43" s="262"/>
      <c r="U43" s="36"/>
      <c r="V43" s="36"/>
      <c r="W43" s="36"/>
    </row>
    <row r="44" spans="2:23" ht="24.95" customHeight="1" thickBot="1" x14ac:dyDescent="0.35">
      <c r="B44" s="215" t="s">
        <v>20</v>
      </c>
      <c r="C44" s="541" t="s">
        <v>21</v>
      </c>
      <c r="D44" s="531"/>
      <c r="E44" s="542"/>
      <c r="F44" s="148">
        <v>0.08</v>
      </c>
      <c r="G44" s="163">
        <f>G24*F44</f>
        <v>0</v>
      </c>
      <c r="H44" s="111"/>
      <c r="I44" s="140" t="s">
        <v>85</v>
      </c>
      <c r="J44" s="141"/>
      <c r="K44" s="141"/>
      <c r="L44" s="217"/>
      <c r="M44" s="262"/>
      <c r="N44" s="262"/>
      <c r="O44" s="262"/>
      <c r="P44" s="262"/>
      <c r="Q44" s="262"/>
      <c r="R44" s="262"/>
      <c r="S44" s="262"/>
      <c r="T44" s="262"/>
      <c r="U44" s="36"/>
      <c r="V44" s="36"/>
      <c r="W44" s="36"/>
    </row>
    <row r="45" spans="2:23" ht="24.95" customHeight="1" x14ac:dyDescent="0.3">
      <c r="B45" s="169"/>
      <c r="C45" s="170"/>
      <c r="D45" s="171"/>
      <c r="E45" s="172" t="s">
        <v>87</v>
      </c>
      <c r="F45" s="172">
        <f>SUM(F37:F44)</f>
        <v>0.39800000000000008</v>
      </c>
      <c r="G45" s="173">
        <f>SUM(G37:G44)</f>
        <v>0</v>
      </c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36"/>
      <c r="V45" s="36"/>
      <c r="W45" s="36"/>
    </row>
    <row r="46" spans="2:23" ht="24.95" customHeight="1" thickBot="1" x14ac:dyDescent="0.35">
      <c r="B46" s="552" t="s">
        <v>22</v>
      </c>
      <c r="C46" s="553"/>
      <c r="D46" s="553"/>
      <c r="E46" s="553"/>
      <c r="F46" s="553"/>
      <c r="G46" s="554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36"/>
      <c r="V46" s="36"/>
      <c r="W46" s="36"/>
    </row>
    <row r="47" spans="2:23" ht="24.95" customHeight="1" x14ac:dyDescent="0.3">
      <c r="B47" s="120" t="s">
        <v>88</v>
      </c>
      <c r="C47" s="555" t="s">
        <v>89</v>
      </c>
      <c r="D47" s="555"/>
      <c r="E47" s="555"/>
      <c r="F47" s="555"/>
      <c r="G47" s="123" t="s">
        <v>67</v>
      </c>
      <c r="H47" s="111"/>
      <c r="I47" s="112" t="s">
        <v>58</v>
      </c>
      <c r="J47" s="113"/>
      <c r="K47" s="113"/>
      <c r="L47" s="216"/>
      <c r="M47" s="260"/>
      <c r="N47" s="260"/>
      <c r="O47" s="260"/>
      <c r="P47" s="260"/>
      <c r="Q47" s="260"/>
      <c r="R47" s="260"/>
      <c r="S47" s="260"/>
      <c r="T47" s="260"/>
      <c r="U47" s="36"/>
      <c r="V47" s="36"/>
      <c r="W47" s="36"/>
    </row>
    <row r="48" spans="2:23" ht="39.950000000000003" customHeight="1" x14ac:dyDescent="0.3">
      <c r="B48" s="556" t="s">
        <v>6</v>
      </c>
      <c r="C48" s="558" t="s">
        <v>90</v>
      </c>
      <c r="D48" s="174" t="s">
        <v>91</v>
      </c>
      <c r="E48" s="175" t="s">
        <v>92</v>
      </c>
      <c r="F48" s="176" t="s">
        <v>94</v>
      </c>
      <c r="G48" s="560">
        <f>IF((D49*E49*F49)-(G19*0.06)&lt;0,0,((D49*E49*F49)-(G19*0.06)))</f>
        <v>126</v>
      </c>
      <c r="H48" s="177"/>
      <c r="I48" s="504" t="s">
        <v>276</v>
      </c>
      <c r="J48" s="505"/>
      <c r="K48" s="505"/>
      <c r="L48" s="267"/>
      <c r="M48" s="268"/>
      <c r="N48" s="268"/>
      <c r="O48" s="268"/>
      <c r="P48" s="268"/>
      <c r="Q48" s="268"/>
      <c r="R48" s="268"/>
      <c r="S48" s="268"/>
      <c r="T48" s="268"/>
      <c r="U48" s="36"/>
      <c r="V48" s="36"/>
      <c r="W48" s="36"/>
    </row>
    <row r="49" spans="2:23" ht="39.950000000000003" customHeight="1" x14ac:dyDescent="0.3">
      <c r="B49" s="557"/>
      <c r="C49" s="559"/>
      <c r="D49" s="178">
        <v>2</v>
      </c>
      <c r="E49" s="175">
        <v>4.2</v>
      </c>
      <c r="F49" s="179">
        <v>15</v>
      </c>
      <c r="G49" s="561"/>
      <c r="H49" s="177"/>
      <c r="I49" s="504"/>
      <c r="J49" s="505"/>
      <c r="K49" s="505"/>
      <c r="L49" s="267"/>
      <c r="M49" s="268"/>
      <c r="N49" s="268"/>
      <c r="O49" s="268"/>
      <c r="P49" s="268"/>
      <c r="Q49" s="268"/>
      <c r="R49" s="268"/>
      <c r="S49" s="268"/>
      <c r="T49" s="268"/>
      <c r="U49" s="36"/>
      <c r="V49" s="36"/>
      <c r="W49" s="36"/>
    </row>
    <row r="50" spans="2:23" ht="35.1" customHeight="1" x14ac:dyDescent="0.3">
      <c r="B50" s="556" t="s">
        <v>7</v>
      </c>
      <c r="C50" s="562" t="s">
        <v>93</v>
      </c>
      <c r="D50" s="563"/>
      <c r="E50" s="180" t="s">
        <v>92</v>
      </c>
      <c r="F50" s="181" t="s">
        <v>94</v>
      </c>
      <c r="G50" s="560">
        <f>(E51*F51)*(100%-20%)</f>
        <v>0</v>
      </c>
      <c r="H50" s="177"/>
      <c r="I50" s="504" t="s">
        <v>282</v>
      </c>
      <c r="J50" s="505"/>
      <c r="K50" s="505"/>
      <c r="L50" s="267"/>
      <c r="M50" s="268"/>
      <c r="N50" s="268"/>
      <c r="O50" s="268"/>
      <c r="P50" s="268"/>
      <c r="Q50" s="268"/>
      <c r="R50" s="268"/>
      <c r="S50" s="268"/>
      <c r="T50" s="268"/>
      <c r="U50" s="36"/>
      <c r="V50" s="36"/>
      <c r="W50" s="36"/>
    </row>
    <row r="51" spans="2:23" ht="35.1" customHeight="1" x14ac:dyDescent="0.3">
      <c r="B51" s="557"/>
      <c r="C51" s="564"/>
      <c r="D51" s="565"/>
      <c r="E51" s="182">
        <v>0</v>
      </c>
      <c r="F51" s="183">
        <v>15</v>
      </c>
      <c r="G51" s="561"/>
      <c r="H51" s="184"/>
      <c r="I51" s="504"/>
      <c r="J51" s="505"/>
      <c r="K51" s="505"/>
      <c r="L51" s="267"/>
      <c r="M51" s="268"/>
      <c r="N51" s="268"/>
      <c r="O51" s="268"/>
      <c r="P51" s="268"/>
      <c r="Q51" s="268"/>
      <c r="R51" s="268"/>
      <c r="S51" s="268"/>
      <c r="T51" s="268"/>
      <c r="U51" s="36"/>
      <c r="V51" s="36"/>
      <c r="W51" s="36"/>
    </row>
    <row r="52" spans="2:23" ht="24.95" customHeight="1" x14ac:dyDescent="0.3">
      <c r="B52" s="215" t="s">
        <v>8</v>
      </c>
      <c r="C52" s="512" t="s">
        <v>95</v>
      </c>
      <c r="D52" s="513"/>
      <c r="E52" s="513"/>
      <c r="F52" s="514"/>
      <c r="G52" s="165">
        <v>0</v>
      </c>
      <c r="H52" s="185"/>
      <c r="I52" s="116" t="s">
        <v>259</v>
      </c>
      <c r="J52" s="117"/>
      <c r="K52" s="117"/>
      <c r="L52" s="261"/>
      <c r="M52" s="260"/>
      <c r="N52" s="260"/>
      <c r="O52" s="260"/>
      <c r="P52" s="260"/>
      <c r="Q52" s="260"/>
      <c r="R52" s="260"/>
      <c r="S52" s="260"/>
      <c r="T52" s="260"/>
      <c r="U52" s="36"/>
      <c r="V52" s="36"/>
      <c r="W52" s="36"/>
    </row>
    <row r="53" spans="2:23" ht="24.95" customHeight="1" x14ac:dyDescent="0.3">
      <c r="B53" s="215" t="s">
        <v>9</v>
      </c>
      <c r="C53" s="512" t="s">
        <v>96</v>
      </c>
      <c r="D53" s="513"/>
      <c r="E53" s="513"/>
      <c r="F53" s="514"/>
      <c r="G53" s="186">
        <v>0</v>
      </c>
      <c r="H53" s="139"/>
      <c r="I53" s="116" t="s">
        <v>259</v>
      </c>
      <c r="J53" s="117"/>
      <c r="K53" s="117"/>
      <c r="L53" s="261"/>
      <c r="M53" s="260"/>
      <c r="N53" s="260"/>
      <c r="O53" s="260"/>
      <c r="P53" s="260"/>
      <c r="Q53" s="260"/>
      <c r="R53" s="260"/>
      <c r="S53" s="260"/>
      <c r="T53" s="260"/>
      <c r="U53" s="36"/>
      <c r="V53" s="36"/>
      <c r="W53" s="36"/>
    </row>
    <row r="54" spans="2:23" ht="24.95" customHeight="1" x14ac:dyDescent="0.3">
      <c r="B54" s="215" t="s">
        <v>10</v>
      </c>
      <c r="C54" s="512" t="s">
        <v>97</v>
      </c>
      <c r="D54" s="513"/>
      <c r="E54" s="513"/>
      <c r="F54" s="514"/>
      <c r="G54" s="187">
        <v>0</v>
      </c>
      <c r="H54" s="139"/>
      <c r="I54" s="116" t="s">
        <v>259</v>
      </c>
      <c r="J54" s="117"/>
      <c r="K54" s="117"/>
      <c r="L54" s="261"/>
      <c r="M54" s="260"/>
      <c r="N54" s="260"/>
      <c r="O54" s="260"/>
      <c r="P54" s="260"/>
      <c r="Q54" s="260"/>
      <c r="R54" s="260"/>
      <c r="S54" s="260"/>
      <c r="T54" s="260"/>
      <c r="U54" s="36"/>
      <c r="V54" s="36"/>
      <c r="W54" s="36"/>
    </row>
    <row r="55" spans="2:23" ht="24.95" customHeight="1" thickBot="1" x14ac:dyDescent="0.35">
      <c r="B55" s="215" t="s">
        <v>18</v>
      </c>
      <c r="C55" s="535" t="s">
        <v>11</v>
      </c>
      <c r="D55" s="536"/>
      <c r="E55" s="536"/>
      <c r="F55" s="537"/>
      <c r="G55" s="187"/>
      <c r="H55" s="139"/>
      <c r="I55" s="140" t="s">
        <v>154</v>
      </c>
      <c r="J55" s="252"/>
      <c r="K55" s="252"/>
      <c r="L55" s="261"/>
      <c r="M55" s="260"/>
      <c r="N55" s="260"/>
      <c r="O55" s="260"/>
      <c r="P55" s="260"/>
      <c r="Q55" s="260"/>
      <c r="R55" s="260"/>
      <c r="S55" s="260"/>
      <c r="T55" s="260"/>
      <c r="U55" s="36"/>
      <c r="V55" s="36"/>
      <c r="W55" s="36"/>
    </row>
    <row r="56" spans="2:23" ht="24.95" customHeight="1" x14ac:dyDescent="0.3">
      <c r="B56" s="169"/>
      <c r="C56" s="170"/>
      <c r="D56" s="170"/>
      <c r="E56" s="170"/>
      <c r="F56" s="188" t="s">
        <v>71</v>
      </c>
      <c r="G56" s="173">
        <f>SUM(G48:G55)</f>
        <v>126</v>
      </c>
      <c r="H56" s="111"/>
      <c r="I56" s="253"/>
      <c r="J56" s="253"/>
      <c r="K56" s="253"/>
      <c r="L56" s="278"/>
      <c r="M56" s="278"/>
      <c r="N56" s="278"/>
      <c r="O56" s="278"/>
      <c r="P56" s="278"/>
      <c r="Q56" s="278"/>
      <c r="R56" s="278"/>
      <c r="S56" s="278"/>
      <c r="T56" s="278"/>
      <c r="U56" s="36"/>
      <c r="V56" s="36"/>
      <c r="W56" s="36"/>
    </row>
    <row r="57" spans="2:23" ht="24.95" customHeight="1" x14ac:dyDescent="0.3">
      <c r="B57" s="142"/>
      <c r="C57" s="143"/>
      <c r="D57" s="143"/>
      <c r="E57" s="528" t="s">
        <v>23</v>
      </c>
      <c r="F57" s="529"/>
      <c r="G57" s="190">
        <f>G34+G45+G56</f>
        <v>126</v>
      </c>
      <c r="H57" s="111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36"/>
      <c r="V57" s="36"/>
      <c r="W57" s="36"/>
    </row>
    <row r="58" spans="2:23" ht="23.25" customHeight="1" x14ac:dyDescent="0.3">
      <c r="B58" s="566"/>
      <c r="C58" s="567"/>
      <c r="D58" s="567"/>
      <c r="E58" s="567"/>
      <c r="F58" s="567"/>
      <c r="G58" s="568"/>
      <c r="H58" s="111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36"/>
      <c r="V58" s="36"/>
      <c r="W58" s="36"/>
    </row>
    <row r="59" spans="2:23" ht="24.95" customHeight="1" thickBot="1" x14ac:dyDescent="0.35">
      <c r="B59" s="533" t="s">
        <v>24</v>
      </c>
      <c r="C59" s="528"/>
      <c r="D59" s="528"/>
      <c r="E59" s="528"/>
      <c r="F59" s="528"/>
      <c r="G59" s="534"/>
      <c r="H59" s="111"/>
      <c r="I59" s="255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36"/>
      <c r="V59" s="36"/>
      <c r="W59" s="36"/>
    </row>
    <row r="60" spans="2:23" ht="24.95" customHeight="1" x14ac:dyDescent="0.3">
      <c r="B60" s="237" t="s">
        <v>99</v>
      </c>
      <c r="C60" s="525" t="s">
        <v>100</v>
      </c>
      <c r="D60" s="525"/>
      <c r="E60" s="525"/>
      <c r="F60" s="193" t="s">
        <v>64</v>
      </c>
      <c r="G60" s="194" t="s">
        <v>67</v>
      </c>
      <c r="H60" s="111"/>
      <c r="I60" s="112" t="s">
        <v>58</v>
      </c>
      <c r="J60" s="113"/>
      <c r="K60" s="113"/>
      <c r="L60" s="216"/>
      <c r="M60" s="260"/>
      <c r="N60" s="260"/>
      <c r="O60" s="260"/>
      <c r="P60" s="260"/>
      <c r="Q60" s="260"/>
      <c r="R60" s="260"/>
      <c r="S60" s="260"/>
      <c r="T60" s="260"/>
      <c r="U60" s="36"/>
      <c r="V60" s="36"/>
      <c r="W60" s="36"/>
    </row>
    <row r="61" spans="2:23" ht="24.95" customHeight="1" x14ac:dyDescent="0.3">
      <c r="B61" s="195" t="s">
        <v>6</v>
      </c>
      <c r="C61" s="543" t="s">
        <v>25</v>
      </c>
      <c r="D61" s="544"/>
      <c r="E61" s="545"/>
      <c r="F61" s="196">
        <v>4.1999999999999997E-3</v>
      </c>
      <c r="G61" s="197">
        <f>G24*F61</f>
        <v>0</v>
      </c>
      <c r="H61" s="111"/>
      <c r="I61" s="504" t="s">
        <v>109</v>
      </c>
      <c r="J61" s="505"/>
      <c r="K61" s="506"/>
      <c r="L61" s="269"/>
      <c r="M61" s="270"/>
      <c r="N61" s="270"/>
      <c r="O61" s="270"/>
      <c r="P61" s="270"/>
      <c r="Q61" s="270"/>
      <c r="R61" s="270"/>
      <c r="S61" s="270"/>
      <c r="T61" s="270"/>
      <c r="U61" s="36"/>
      <c r="V61" s="36"/>
      <c r="W61" s="36"/>
    </row>
    <row r="62" spans="2:23" ht="24.95" customHeight="1" x14ac:dyDescent="0.3">
      <c r="B62" s="195" t="s">
        <v>7</v>
      </c>
      <c r="C62" s="543" t="s">
        <v>26</v>
      </c>
      <c r="D62" s="544"/>
      <c r="E62" s="545"/>
      <c r="F62" s="196">
        <v>2.9999999999999997E-4</v>
      </c>
      <c r="G62" s="197">
        <f>G24*F62</f>
        <v>0</v>
      </c>
      <c r="H62" s="111"/>
      <c r="I62" s="504" t="s">
        <v>109</v>
      </c>
      <c r="J62" s="505"/>
      <c r="K62" s="506"/>
      <c r="L62" s="269"/>
      <c r="M62" s="270"/>
      <c r="N62" s="270"/>
      <c r="O62" s="270"/>
      <c r="P62" s="270"/>
      <c r="Q62" s="270"/>
      <c r="R62" s="270"/>
      <c r="S62" s="270"/>
      <c r="T62" s="270"/>
      <c r="U62" s="36"/>
      <c r="V62" s="36"/>
      <c r="W62" s="36"/>
    </row>
    <row r="63" spans="2:23" ht="24.95" customHeight="1" x14ac:dyDescent="0.3">
      <c r="B63" s="195" t="s">
        <v>8</v>
      </c>
      <c r="C63" s="198" t="s">
        <v>110</v>
      </c>
      <c r="D63" s="199"/>
      <c r="E63" s="200"/>
      <c r="F63" s="196">
        <v>3.44E-2</v>
      </c>
      <c r="G63" s="197">
        <f>G24*F63</f>
        <v>0</v>
      </c>
      <c r="H63" s="111"/>
      <c r="I63" s="504" t="s">
        <v>109</v>
      </c>
      <c r="J63" s="505"/>
      <c r="K63" s="506"/>
      <c r="L63" s="269"/>
      <c r="M63" s="270"/>
      <c r="N63" s="270"/>
      <c r="O63" s="270"/>
      <c r="P63" s="270"/>
      <c r="Q63" s="270"/>
      <c r="R63" s="270"/>
      <c r="S63" s="270"/>
      <c r="T63" s="270"/>
      <c r="U63" s="36"/>
      <c r="V63" s="36"/>
      <c r="W63" s="36"/>
    </row>
    <row r="64" spans="2:23" ht="84.95" customHeight="1" x14ac:dyDescent="0.3">
      <c r="B64" s="201" t="s">
        <v>9</v>
      </c>
      <c r="C64" s="549" t="s">
        <v>101</v>
      </c>
      <c r="D64" s="550"/>
      <c r="E64" s="551"/>
      <c r="F64" s="202">
        <v>1.9400000000000001E-2</v>
      </c>
      <c r="G64" s="203">
        <f>G24*F64</f>
        <v>0</v>
      </c>
      <c r="H64" s="111"/>
      <c r="I64" s="504" t="s">
        <v>98</v>
      </c>
      <c r="J64" s="505"/>
      <c r="K64" s="506"/>
      <c r="L64" s="271"/>
      <c r="M64" s="272"/>
      <c r="N64" s="272"/>
      <c r="O64" s="272"/>
      <c r="P64" s="272"/>
      <c r="Q64" s="272"/>
      <c r="R64" s="272"/>
      <c r="S64" s="272"/>
      <c r="T64" s="272"/>
      <c r="U64" s="36"/>
      <c r="V64" s="36"/>
      <c r="W64" s="36"/>
    </row>
    <row r="65" spans="2:23" ht="24.95" customHeight="1" x14ac:dyDescent="0.3">
      <c r="B65" s="201" t="s">
        <v>10</v>
      </c>
      <c r="C65" s="538" t="s">
        <v>102</v>
      </c>
      <c r="D65" s="539"/>
      <c r="E65" s="540"/>
      <c r="F65" s="204">
        <f>F45</f>
        <v>0.39800000000000008</v>
      </c>
      <c r="G65" s="205">
        <f>G64*F65</f>
        <v>0</v>
      </c>
      <c r="H65" s="111"/>
      <c r="I65" s="233"/>
      <c r="J65" s="234"/>
      <c r="K65" s="234"/>
      <c r="L65" s="267"/>
      <c r="M65" s="268"/>
      <c r="N65" s="268"/>
      <c r="O65" s="268"/>
      <c r="P65" s="268"/>
      <c r="Q65" s="268"/>
      <c r="R65" s="268"/>
      <c r="S65" s="268"/>
      <c r="T65" s="268"/>
      <c r="U65" s="36"/>
      <c r="V65" s="36"/>
      <c r="W65" s="36"/>
    </row>
    <row r="66" spans="2:23" ht="24.95" customHeight="1" x14ac:dyDescent="0.3">
      <c r="B66" s="201" t="s">
        <v>12</v>
      </c>
      <c r="C66" s="512" t="s">
        <v>111</v>
      </c>
      <c r="D66" s="513"/>
      <c r="E66" s="514"/>
      <c r="F66" s="206" t="s">
        <v>112</v>
      </c>
      <c r="G66" s="205">
        <f>F66*G24</f>
        <v>0</v>
      </c>
      <c r="H66" s="111"/>
      <c r="I66" s="504" t="s">
        <v>109</v>
      </c>
      <c r="J66" s="505"/>
      <c r="K66" s="506"/>
      <c r="L66" s="270"/>
      <c r="M66" s="270"/>
      <c r="N66" s="270"/>
      <c r="O66" s="270"/>
      <c r="P66" s="270"/>
      <c r="Q66" s="270"/>
      <c r="R66" s="270"/>
      <c r="S66" s="270"/>
      <c r="T66" s="270"/>
      <c r="U66" s="36"/>
      <c r="V66" s="36"/>
      <c r="W66" s="36"/>
    </row>
    <row r="67" spans="2:23" ht="24.95" customHeight="1" thickBot="1" x14ac:dyDescent="0.35">
      <c r="B67" s="142"/>
      <c r="C67" s="143"/>
      <c r="D67" s="528" t="s">
        <v>52</v>
      </c>
      <c r="E67" s="529"/>
      <c r="F67" s="208">
        <f>SUM(F61:F66)</f>
        <v>0.45630000000000009</v>
      </c>
      <c r="G67" s="190">
        <f>SUM(G61:G66)</f>
        <v>0</v>
      </c>
      <c r="H67" s="111"/>
      <c r="I67" s="435" t="s">
        <v>274</v>
      </c>
      <c r="J67" s="252"/>
      <c r="K67" s="279"/>
      <c r="L67" s="111"/>
      <c r="M67" s="111"/>
      <c r="N67" s="111"/>
      <c r="O67" s="111"/>
      <c r="P67" s="111"/>
      <c r="Q67" s="111"/>
      <c r="R67" s="111"/>
      <c r="S67" s="111"/>
      <c r="T67" s="111"/>
      <c r="U67" s="36"/>
      <c r="V67" s="36"/>
      <c r="W67" s="36"/>
    </row>
    <row r="68" spans="2:23" ht="23.25" customHeight="1" x14ac:dyDescent="0.3">
      <c r="B68" s="546"/>
      <c r="C68" s="547"/>
      <c r="D68" s="547"/>
      <c r="E68" s="547"/>
      <c r="F68" s="547"/>
      <c r="G68" s="548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36"/>
      <c r="V68" s="36"/>
      <c r="W68" s="36"/>
    </row>
    <row r="69" spans="2:23" ht="24.95" customHeight="1" thickBot="1" x14ac:dyDescent="0.35">
      <c r="B69" s="533" t="s">
        <v>27</v>
      </c>
      <c r="C69" s="528"/>
      <c r="D69" s="528"/>
      <c r="E69" s="528"/>
      <c r="F69" s="528"/>
      <c r="G69" s="534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36"/>
      <c r="V69" s="36"/>
      <c r="W69" s="36"/>
    </row>
    <row r="70" spans="2:23" ht="24.95" customHeight="1" x14ac:dyDescent="0.3">
      <c r="B70" s="237" t="s">
        <v>114</v>
      </c>
      <c r="C70" s="638" t="s">
        <v>115</v>
      </c>
      <c r="D70" s="553"/>
      <c r="E70" s="639"/>
      <c r="F70" s="193" t="s">
        <v>64</v>
      </c>
      <c r="G70" s="209" t="s">
        <v>67</v>
      </c>
      <c r="H70" s="111"/>
      <c r="I70" s="112" t="s">
        <v>58</v>
      </c>
      <c r="J70" s="113"/>
      <c r="K70" s="113"/>
      <c r="L70" s="216"/>
      <c r="M70" s="273"/>
      <c r="N70" s="273"/>
      <c r="O70" s="273"/>
      <c r="P70" s="273"/>
      <c r="Q70" s="273"/>
      <c r="R70" s="273"/>
      <c r="S70" s="273"/>
      <c r="T70" s="273"/>
      <c r="U70" s="36"/>
      <c r="V70" s="36"/>
      <c r="W70" s="36"/>
    </row>
    <row r="71" spans="2:23" ht="24.95" customHeight="1" x14ac:dyDescent="0.3">
      <c r="B71" s="195" t="s">
        <v>6</v>
      </c>
      <c r="C71" s="543" t="s">
        <v>103</v>
      </c>
      <c r="D71" s="544"/>
      <c r="E71" s="545"/>
      <c r="F71" s="196">
        <v>8.3299999999999999E-2</v>
      </c>
      <c r="G71" s="197">
        <f>(G19+G21)*F71</f>
        <v>0</v>
      </c>
      <c r="H71" s="111"/>
      <c r="I71" s="210" t="s">
        <v>117</v>
      </c>
      <c r="J71" s="211"/>
      <c r="K71" s="211"/>
      <c r="L71" s="274"/>
      <c r="M71" s="275"/>
      <c r="N71" s="275"/>
      <c r="O71" s="275"/>
      <c r="P71" s="275"/>
      <c r="Q71" s="275"/>
      <c r="R71" s="275"/>
      <c r="S71" s="275"/>
      <c r="T71" s="275"/>
      <c r="U71" s="36"/>
      <c r="V71" s="36"/>
      <c r="W71" s="36"/>
    </row>
    <row r="72" spans="2:23" ht="24.95" customHeight="1" x14ac:dyDescent="0.3">
      <c r="B72" s="195" t="s">
        <v>7</v>
      </c>
      <c r="C72" s="543" t="s">
        <v>116</v>
      </c>
      <c r="D72" s="544"/>
      <c r="E72" s="545"/>
      <c r="F72" s="196">
        <v>1.3899999999999999E-2</v>
      </c>
      <c r="G72" s="197">
        <f>G24*F72</f>
        <v>0</v>
      </c>
      <c r="H72" s="111"/>
      <c r="I72" s="210" t="s">
        <v>109</v>
      </c>
      <c r="J72" s="211"/>
      <c r="K72" s="211"/>
      <c r="L72" s="269"/>
      <c r="M72" s="270"/>
      <c r="N72" s="270"/>
      <c r="O72" s="270"/>
      <c r="P72" s="270"/>
      <c r="Q72" s="270"/>
      <c r="R72" s="270"/>
      <c r="S72" s="270"/>
      <c r="T72" s="270"/>
      <c r="U72" s="36"/>
      <c r="V72" s="36"/>
      <c r="W72" s="36"/>
    </row>
    <row r="73" spans="2:23" ht="24.95" customHeight="1" x14ac:dyDescent="0.3">
      <c r="B73" s="195" t="s">
        <v>8</v>
      </c>
      <c r="C73" s="543" t="s">
        <v>104</v>
      </c>
      <c r="D73" s="544"/>
      <c r="E73" s="545"/>
      <c r="F73" s="196">
        <v>2.8E-3</v>
      </c>
      <c r="G73" s="197">
        <f>G24*F73</f>
        <v>0</v>
      </c>
      <c r="H73" s="111"/>
      <c r="I73" s="210" t="s">
        <v>109</v>
      </c>
      <c r="J73" s="211"/>
      <c r="K73" s="211"/>
      <c r="L73" s="269"/>
      <c r="M73" s="270"/>
      <c r="N73" s="270"/>
      <c r="O73" s="270"/>
      <c r="P73" s="270"/>
      <c r="Q73" s="270"/>
      <c r="R73" s="270"/>
      <c r="S73" s="270"/>
      <c r="T73" s="270"/>
      <c r="U73" s="36"/>
      <c r="V73" s="36"/>
      <c r="W73" s="36"/>
    </row>
    <row r="74" spans="2:23" ht="24.95" customHeight="1" x14ac:dyDescent="0.3">
      <c r="B74" s="201" t="s">
        <v>9</v>
      </c>
      <c r="C74" s="538" t="s">
        <v>113</v>
      </c>
      <c r="D74" s="539"/>
      <c r="E74" s="540"/>
      <c r="F74" s="202">
        <v>2.0000000000000001E-4</v>
      </c>
      <c r="G74" s="203">
        <f>G24*F74</f>
        <v>0</v>
      </c>
      <c r="H74" s="111"/>
      <c r="I74" s="210" t="s">
        <v>109</v>
      </c>
      <c r="J74" s="211"/>
      <c r="K74" s="211"/>
      <c r="L74" s="269"/>
      <c r="M74" s="270"/>
      <c r="N74" s="270"/>
      <c r="O74" s="270"/>
      <c r="P74" s="270"/>
      <c r="Q74" s="270"/>
      <c r="R74" s="270"/>
      <c r="S74" s="270"/>
      <c r="T74" s="270"/>
      <c r="U74" s="36"/>
      <c r="V74" s="36"/>
      <c r="W74" s="36"/>
    </row>
    <row r="75" spans="2:23" ht="24.95" customHeight="1" x14ac:dyDescent="0.3">
      <c r="B75" s="201" t="s">
        <v>10</v>
      </c>
      <c r="C75" s="538" t="s">
        <v>105</v>
      </c>
      <c r="D75" s="539"/>
      <c r="E75" s="540"/>
      <c r="F75" s="212">
        <v>6.9999999999999999E-4</v>
      </c>
      <c r="G75" s="205">
        <f>G24*F75</f>
        <v>0</v>
      </c>
      <c r="H75" s="111"/>
      <c r="I75" s="210" t="s">
        <v>109</v>
      </c>
      <c r="J75" s="211"/>
      <c r="K75" s="211"/>
      <c r="L75" s="269"/>
      <c r="M75" s="270"/>
      <c r="N75" s="270"/>
      <c r="O75" s="270"/>
      <c r="P75" s="270"/>
      <c r="Q75" s="270"/>
      <c r="R75" s="270"/>
      <c r="S75" s="270"/>
      <c r="T75" s="270"/>
      <c r="U75" s="36"/>
      <c r="V75" s="36"/>
      <c r="W75" s="36"/>
    </row>
    <row r="76" spans="2:23" ht="24.95" customHeight="1" x14ac:dyDescent="0.3">
      <c r="B76" s="201" t="s">
        <v>12</v>
      </c>
      <c r="C76" s="512" t="s">
        <v>106</v>
      </c>
      <c r="D76" s="513"/>
      <c r="E76" s="514"/>
      <c r="F76" s="212">
        <v>2.8999999999999998E-3</v>
      </c>
      <c r="G76" s="205">
        <f>G24*F76</f>
        <v>0</v>
      </c>
      <c r="H76" s="111"/>
      <c r="I76" s="210" t="s">
        <v>109</v>
      </c>
      <c r="J76" s="211"/>
      <c r="K76" s="211"/>
      <c r="L76" s="269"/>
      <c r="M76" s="270"/>
      <c r="N76" s="270"/>
      <c r="O76" s="270"/>
      <c r="P76" s="270"/>
      <c r="Q76" s="270"/>
      <c r="R76" s="270"/>
      <c r="S76" s="270"/>
      <c r="T76" s="270"/>
      <c r="U76" s="36"/>
      <c r="V76" s="36"/>
      <c r="W76" s="36"/>
    </row>
    <row r="77" spans="2:23" ht="24.95" customHeight="1" x14ac:dyDescent="0.3">
      <c r="B77" s="201" t="s">
        <v>18</v>
      </c>
      <c r="C77" s="512" t="s">
        <v>28</v>
      </c>
      <c r="D77" s="513"/>
      <c r="E77" s="514"/>
      <c r="F77" s="256"/>
      <c r="G77" s="205"/>
      <c r="H77" s="111"/>
      <c r="I77" s="116" t="s">
        <v>154</v>
      </c>
      <c r="J77" s="245"/>
      <c r="K77" s="246"/>
      <c r="L77" s="260"/>
      <c r="M77" s="260"/>
      <c r="N77" s="260"/>
      <c r="O77" s="260"/>
      <c r="P77" s="260"/>
      <c r="Q77" s="260"/>
      <c r="R77" s="260"/>
      <c r="S77" s="260"/>
      <c r="T77" s="260"/>
      <c r="U77" s="36"/>
      <c r="V77" s="36"/>
      <c r="W77" s="36"/>
    </row>
    <row r="78" spans="2:23" ht="24.95" customHeight="1" x14ac:dyDescent="0.3">
      <c r="B78" s="169"/>
      <c r="C78" s="170"/>
      <c r="D78" s="170"/>
      <c r="E78" s="145" t="s">
        <v>108</v>
      </c>
      <c r="F78" s="214">
        <f>SUM(F71:F77)</f>
        <v>0.1038</v>
      </c>
      <c r="G78" s="173">
        <f>SUM(G71:G77)</f>
        <v>0</v>
      </c>
      <c r="H78" s="111"/>
      <c r="I78" s="247"/>
      <c r="J78" s="245"/>
      <c r="K78" s="246"/>
      <c r="L78" s="260"/>
      <c r="M78" s="260"/>
      <c r="N78" s="260"/>
      <c r="O78" s="260"/>
      <c r="P78" s="260"/>
      <c r="Q78" s="260"/>
      <c r="R78" s="260"/>
      <c r="S78" s="260"/>
      <c r="T78" s="260"/>
      <c r="U78" s="36"/>
      <c r="V78" s="36"/>
      <c r="W78" s="36"/>
    </row>
    <row r="79" spans="2:23" ht="24.95" customHeight="1" x14ac:dyDescent="0.3">
      <c r="B79" s="201" t="s">
        <v>20</v>
      </c>
      <c r="C79" s="541" t="s">
        <v>107</v>
      </c>
      <c r="D79" s="531"/>
      <c r="E79" s="531"/>
      <c r="F79" s="542"/>
      <c r="G79" s="205">
        <f>G78*F45</f>
        <v>0</v>
      </c>
      <c r="H79" s="111"/>
      <c r="I79" s="247"/>
      <c r="J79" s="245"/>
      <c r="K79" s="246"/>
      <c r="L79" s="111"/>
      <c r="M79" s="111"/>
      <c r="N79" s="111"/>
      <c r="O79" s="111"/>
      <c r="P79" s="111"/>
      <c r="Q79" s="111"/>
      <c r="R79" s="111"/>
      <c r="S79" s="111"/>
      <c r="T79" s="111"/>
      <c r="U79" s="36"/>
      <c r="V79" s="36"/>
      <c r="W79" s="36"/>
    </row>
    <row r="80" spans="2:23" ht="24.95" customHeight="1" thickBot="1" x14ac:dyDescent="0.35">
      <c r="B80" s="142"/>
      <c r="C80" s="143"/>
      <c r="D80" s="143"/>
      <c r="E80" s="528" t="s">
        <v>29</v>
      </c>
      <c r="F80" s="529"/>
      <c r="G80" s="190">
        <f>G78+G79</f>
        <v>0</v>
      </c>
      <c r="H80" s="111"/>
      <c r="I80" s="435" t="s">
        <v>274</v>
      </c>
      <c r="J80" s="252"/>
      <c r="K80" s="279"/>
      <c r="L80" s="111"/>
      <c r="M80" s="111"/>
      <c r="N80" s="111"/>
      <c r="O80" s="111"/>
      <c r="P80" s="111"/>
      <c r="Q80" s="111"/>
      <c r="R80" s="111"/>
      <c r="S80" s="111"/>
      <c r="T80" s="111"/>
      <c r="U80" s="36"/>
      <c r="V80" s="36"/>
      <c r="W80" s="36"/>
    </row>
    <row r="81" spans="2:24" ht="27" customHeight="1" x14ac:dyDescent="0.3">
      <c r="B81" s="530"/>
      <c r="C81" s="531"/>
      <c r="D81" s="531"/>
      <c r="E81" s="531"/>
      <c r="F81" s="531"/>
      <c r="G81" s="532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36"/>
      <c r="V81" s="36"/>
      <c r="W81" s="36"/>
    </row>
    <row r="82" spans="2:24" ht="24.95" customHeight="1" thickBot="1" x14ac:dyDescent="0.35">
      <c r="B82" s="533" t="s">
        <v>30</v>
      </c>
      <c r="C82" s="528"/>
      <c r="D82" s="528"/>
      <c r="E82" s="528"/>
      <c r="F82" s="528"/>
      <c r="G82" s="534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36"/>
      <c r="V82" s="36"/>
      <c r="W82" s="36"/>
    </row>
    <row r="83" spans="2:24" ht="24.95" customHeight="1" x14ac:dyDescent="0.3">
      <c r="B83" s="237" t="s">
        <v>152</v>
      </c>
      <c r="C83" s="525" t="s">
        <v>153</v>
      </c>
      <c r="D83" s="525"/>
      <c r="E83" s="525"/>
      <c r="F83" s="525"/>
      <c r="G83" s="209" t="s">
        <v>67</v>
      </c>
      <c r="H83" s="111"/>
      <c r="I83" s="112" t="s">
        <v>58</v>
      </c>
      <c r="J83" s="216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36"/>
      <c r="V83" s="36"/>
      <c r="W83" s="36"/>
    </row>
    <row r="84" spans="2:24" ht="24.95" customHeight="1" x14ac:dyDescent="0.3">
      <c r="B84" s="215" t="s">
        <v>6</v>
      </c>
      <c r="C84" s="512" t="s">
        <v>31</v>
      </c>
      <c r="D84" s="513"/>
      <c r="E84" s="513"/>
      <c r="F84" s="514"/>
      <c r="G84" s="129">
        <f>'UNIFORMES E EPI''S'!G16+'UNIFORMES E EPI''S'!G17</f>
        <v>0</v>
      </c>
      <c r="H84" s="111"/>
      <c r="I84" s="637" t="s">
        <v>256</v>
      </c>
      <c r="J84" s="261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36"/>
      <c r="V84" s="36"/>
      <c r="W84" s="36"/>
    </row>
    <row r="85" spans="2:24" ht="24.95" customHeight="1" x14ac:dyDescent="0.3">
      <c r="B85" s="215" t="s">
        <v>7</v>
      </c>
      <c r="C85" s="512" t="s">
        <v>173</v>
      </c>
      <c r="D85" s="513"/>
      <c r="E85" s="513"/>
      <c r="F85" s="514"/>
      <c r="G85" s="129">
        <f>'UNIFORMES E EPI''S'!G18+'UNIFORMES E EPI''S'!G19+'UNIFORMES E EPI''S'!G20</f>
        <v>0</v>
      </c>
      <c r="H85" s="111"/>
      <c r="I85" s="637"/>
      <c r="J85" s="261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36"/>
      <c r="V85" s="36"/>
      <c r="W85" s="36"/>
    </row>
    <row r="86" spans="2:24" ht="24.95" customHeight="1" x14ac:dyDescent="0.3">
      <c r="B86" s="215" t="s">
        <v>8</v>
      </c>
      <c r="C86" s="535" t="s">
        <v>32</v>
      </c>
      <c r="D86" s="536"/>
      <c r="E86" s="536"/>
      <c r="F86" s="537"/>
      <c r="G86" s="163"/>
      <c r="H86" s="111"/>
      <c r="I86" s="116"/>
      <c r="J86" s="261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36"/>
      <c r="V86" s="36"/>
      <c r="W86" s="36"/>
    </row>
    <row r="87" spans="2:24" ht="24.95" customHeight="1" thickBot="1" x14ac:dyDescent="0.35">
      <c r="B87" s="215" t="s">
        <v>9</v>
      </c>
      <c r="C87" s="512" t="s">
        <v>11</v>
      </c>
      <c r="D87" s="513"/>
      <c r="E87" s="513"/>
      <c r="F87" s="514"/>
      <c r="G87" s="187"/>
      <c r="H87" s="111"/>
      <c r="I87" s="140" t="s">
        <v>154</v>
      </c>
      <c r="J87" s="261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36"/>
      <c r="V87" s="36"/>
      <c r="W87" s="36"/>
    </row>
    <row r="88" spans="2:24" ht="24.95" customHeight="1" x14ac:dyDescent="0.3">
      <c r="B88" s="142"/>
      <c r="C88" s="143"/>
      <c r="D88" s="143"/>
      <c r="E88" s="528" t="s">
        <v>51</v>
      </c>
      <c r="F88" s="529"/>
      <c r="G88" s="190">
        <f>SUM(G84:G87)</f>
        <v>0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36"/>
      <c r="V88" s="36"/>
      <c r="W88" s="36"/>
    </row>
    <row r="89" spans="2:24" ht="20.25" x14ac:dyDescent="0.3">
      <c r="B89" s="218"/>
      <c r="C89" s="219"/>
      <c r="D89" s="219"/>
      <c r="E89" s="220"/>
      <c r="F89" s="220"/>
      <c r="G89" s="22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36"/>
      <c r="V89" s="36"/>
      <c r="W89" s="36"/>
    </row>
    <row r="90" spans="2:24" ht="24.95" customHeight="1" thickBot="1" x14ac:dyDescent="0.35">
      <c r="B90" s="533" t="s">
        <v>33</v>
      </c>
      <c r="C90" s="528"/>
      <c r="D90" s="528"/>
      <c r="E90" s="528"/>
      <c r="F90" s="528"/>
      <c r="G90" s="534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36"/>
      <c r="V90" s="36"/>
      <c r="W90" s="36"/>
    </row>
    <row r="91" spans="2:24" ht="76.5" customHeight="1" x14ac:dyDescent="0.3">
      <c r="B91" s="237" t="s">
        <v>118</v>
      </c>
      <c r="C91" s="222" t="s">
        <v>119</v>
      </c>
      <c r="D91" s="222" t="s">
        <v>139</v>
      </c>
      <c r="E91" s="222" t="s">
        <v>125</v>
      </c>
      <c r="F91" s="222" t="s">
        <v>127</v>
      </c>
      <c r="G91" s="209" t="s">
        <v>67</v>
      </c>
      <c r="H91" s="111"/>
      <c r="I91" s="112" t="s">
        <v>58</v>
      </c>
      <c r="J91" s="113"/>
      <c r="K91" s="113"/>
      <c r="L91" s="216"/>
      <c r="M91" s="273"/>
      <c r="N91" s="273"/>
      <c r="O91" s="273"/>
      <c r="P91" s="273"/>
      <c r="Q91" s="273"/>
      <c r="R91" s="273"/>
      <c r="S91" s="273"/>
      <c r="T91" s="273"/>
      <c r="U91" s="32"/>
      <c r="V91" s="32"/>
      <c r="W91" s="32"/>
      <c r="X91" s="83"/>
    </row>
    <row r="92" spans="2:24" ht="47.25" customHeight="1" x14ac:dyDescent="0.3">
      <c r="B92" s="215" t="s">
        <v>6</v>
      </c>
      <c r="C92" s="223" t="s">
        <v>34</v>
      </c>
      <c r="D92" s="224">
        <f>G24+G57+G67+G80+G88</f>
        <v>126</v>
      </c>
      <c r="E92" s="225"/>
      <c r="F92" s="226">
        <v>0.05</v>
      </c>
      <c r="G92" s="129">
        <f>D92*F92</f>
        <v>6.3000000000000007</v>
      </c>
      <c r="H92" s="111"/>
      <c r="I92" s="510" t="s">
        <v>120</v>
      </c>
      <c r="J92" s="511"/>
      <c r="K92" s="511"/>
      <c r="L92" s="274"/>
      <c r="M92" s="275"/>
      <c r="N92" s="270"/>
      <c r="O92" s="270"/>
      <c r="P92" s="270"/>
      <c r="Q92" s="270"/>
      <c r="R92" s="270"/>
      <c r="S92" s="270"/>
      <c r="T92" s="270"/>
      <c r="U92" s="302"/>
      <c r="V92" s="302"/>
      <c r="W92" s="32"/>
      <c r="X92" s="83"/>
    </row>
    <row r="93" spans="2:24" ht="56.25" customHeight="1" x14ac:dyDescent="0.3">
      <c r="B93" s="215" t="s">
        <v>7</v>
      </c>
      <c r="C93" s="223" t="s">
        <v>35</v>
      </c>
      <c r="D93" s="224">
        <f>G24+G57+G67+G80+G88+G92</f>
        <v>132.30000000000001</v>
      </c>
      <c r="E93" s="225"/>
      <c r="F93" s="226">
        <v>0.1</v>
      </c>
      <c r="G93" s="129">
        <f>D93*F93</f>
        <v>13.230000000000002</v>
      </c>
      <c r="H93" s="111"/>
      <c r="I93" s="504" t="s">
        <v>121</v>
      </c>
      <c r="J93" s="505"/>
      <c r="K93" s="505"/>
      <c r="L93" s="217"/>
      <c r="M93" s="262"/>
      <c r="N93" s="262"/>
      <c r="O93" s="262"/>
      <c r="P93" s="270"/>
      <c r="Q93" s="270"/>
      <c r="R93" s="270"/>
      <c r="S93" s="270"/>
      <c r="T93" s="270"/>
      <c r="U93" s="302"/>
      <c r="V93" s="302"/>
      <c r="W93" s="302"/>
      <c r="X93" s="97"/>
    </row>
    <row r="94" spans="2:24" ht="44.25" customHeight="1" x14ac:dyDescent="0.3">
      <c r="B94" s="215" t="s">
        <v>8</v>
      </c>
      <c r="C94" s="227" t="s">
        <v>128</v>
      </c>
      <c r="D94" s="228">
        <f>D92+G92+G93</f>
        <v>145.53</v>
      </c>
      <c r="E94" s="176"/>
      <c r="F94" s="179"/>
      <c r="G94" s="147">
        <f>D94/(1-E98)</f>
        <v>163.97746478873239</v>
      </c>
      <c r="H94" s="111"/>
      <c r="I94" s="116" t="s">
        <v>140</v>
      </c>
      <c r="J94" s="117"/>
      <c r="K94" s="117"/>
      <c r="L94" s="217"/>
      <c r="M94" s="262"/>
      <c r="N94" s="262"/>
      <c r="O94" s="262"/>
      <c r="P94" s="262"/>
      <c r="Q94" s="262"/>
      <c r="R94" s="262"/>
      <c r="S94" s="262"/>
      <c r="T94" s="262"/>
      <c r="U94" s="32"/>
      <c r="V94" s="32"/>
      <c r="W94" s="32"/>
      <c r="X94" s="83"/>
    </row>
    <row r="95" spans="2:24" ht="24.95" customHeight="1" x14ac:dyDescent="0.3">
      <c r="B95" s="215" t="s">
        <v>9</v>
      </c>
      <c r="C95" s="125" t="s">
        <v>36</v>
      </c>
      <c r="D95" s="229"/>
      <c r="E95" s="230">
        <v>1.6500000000000001E-2</v>
      </c>
      <c r="F95" s="231"/>
      <c r="G95" s="147">
        <f>G94*E95</f>
        <v>2.7056281690140844</v>
      </c>
      <c r="H95" s="111"/>
      <c r="I95" s="116" t="s">
        <v>156</v>
      </c>
      <c r="J95" s="117"/>
      <c r="K95" s="117"/>
      <c r="L95" s="217"/>
      <c r="M95" s="262"/>
      <c r="N95" s="262"/>
      <c r="O95" s="262"/>
      <c r="P95" s="262"/>
      <c r="Q95" s="262"/>
      <c r="R95" s="262"/>
      <c r="S95" s="262"/>
      <c r="T95" s="262"/>
      <c r="U95" s="32"/>
      <c r="V95" s="32"/>
      <c r="W95" s="32"/>
      <c r="X95" s="83"/>
    </row>
    <row r="96" spans="2:24" ht="24.95" customHeight="1" x14ac:dyDescent="0.3">
      <c r="B96" s="215" t="s">
        <v>9</v>
      </c>
      <c r="C96" s="125" t="s">
        <v>37</v>
      </c>
      <c r="D96" s="229"/>
      <c r="E96" s="230">
        <v>7.5999999999999998E-2</v>
      </c>
      <c r="F96" s="231"/>
      <c r="G96" s="147">
        <f>G94*E96</f>
        <v>12.462287323943661</v>
      </c>
      <c r="H96" s="111"/>
      <c r="I96" s="116" t="s">
        <v>156</v>
      </c>
      <c r="J96" s="117"/>
      <c r="K96" s="117"/>
      <c r="L96" s="217"/>
      <c r="M96" s="262"/>
      <c r="N96" s="262"/>
      <c r="O96" s="262"/>
      <c r="P96" s="262"/>
      <c r="Q96" s="262"/>
      <c r="R96" s="262"/>
      <c r="S96" s="262"/>
      <c r="T96" s="262"/>
      <c r="U96" s="32"/>
      <c r="V96" s="32"/>
      <c r="W96" s="32"/>
      <c r="X96" s="83"/>
    </row>
    <row r="97" spans="2:24" ht="24.95" customHeight="1" x14ac:dyDescent="0.3">
      <c r="B97" s="215" t="s">
        <v>12</v>
      </c>
      <c r="C97" s="125" t="s">
        <v>38</v>
      </c>
      <c r="D97" s="229"/>
      <c r="E97" s="232">
        <v>0.02</v>
      </c>
      <c r="F97" s="232"/>
      <c r="G97" s="147">
        <f>G94*E97</f>
        <v>3.2795492957746477</v>
      </c>
      <c r="H97" s="111"/>
      <c r="I97" s="116" t="s">
        <v>137</v>
      </c>
      <c r="J97" s="117"/>
      <c r="K97" s="118"/>
      <c r="L97" s="262"/>
      <c r="M97" s="262"/>
      <c r="N97" s="262"/>
      <c r="O97" s="262"/>
      <c r="P97" s="262"/>
      <c r="Q97" s="262"/>
      <c r="R97" s="262"/>
      <c r="S97" s="262"/>
      <c r="T97" s="262"/>
      <c r="U97" s="32"/>
      <c r="V97" s="32"/>
      <c r="W97" s="32"/>
      <c r="X97" s="83"/>
    </row>
    <row r="98" spans="2:24" ht="24.95" customHeight="1" x14ac:dyDescent="0.3">
      <c r="B98" s="215"/>
      <c r="C98" s="125"/>
      <c r="D98" s="157" t="s">
        <v>126</v>
      </c>
      <c r="E98" s="235">
        <f>E95+E96+E97</f>
        <v>0.1125</v>
      </c>
      <c r="F98" s="232"/>
      <c r="G98" s="147"/>
      <c r="H98" s="111"/>
      <c r="I98" s="247"/>
      <c r="J98" s="245"/>
      <c r="K98" s="246"/>
      <c r="L98" s="260"/>
      <c r="M98" s="260"/>
      <c r="N98" s="260"/>
      <c r="O98" s="260"/>
      <c r="P98" s="260"/>
      <c r="Q98" s="260"/>
      <c r="R98" s="260"/>
      <c r="S98" s="260"/>
      <c r="T98" s="260"/>
      <c r="U98" s="36"/>
      <c r="V98" s="36"/>
      <c r="W98" s="36"/>
    </row>
    <row r="99" spans="2:24" ht="24.95" customHeight="1" thickBot="1" x14ac:dyDescent="0.35">
      <c r="B99" s="142"/>
      <c r="C99" s="143"/>
      <c r="D99" s="143"/>
      <c r="E99" s="526" t="s">
        <v>53</v>
      </c>
      <c r="F99" s="527"/>
      <c r="G99" s="144">
        <f>G92+G93+G95+G96+G97</f>
        <v>37.977464788732398</v>
      </c>
      <c r="H99" s="111"/>
      <c r="I99" s="435" t="s">
        <v>274</v>
      </c>
      <c r="J99" s="252"/>
      <c r="K99" s="279"/>
      <c r="L99" s="111"/>
      <c r="M99" s="111"/>
      <c r="N99" s="111"/>
      <c r="O99" s="111"/>
      <c r="P99" s="111"/>
      <c r="Q99" s="111"/>
      <c r="R99" s="111"/>
      <c r="S99" s="111"/>
      <c r="T99" s="111"/>
      <c r="U99" s="36"/>
      <c r="V99" s="36"/>
      <c r="W99" s="36"/>
    </row>
    <row r="100" spans="2:24" ht="18" customHeight="1" thickBot="1" x14ac:dyDescent="0.35">
      <c r="B100" s="518"/>
      <c r="C100" s="519"/>
      <c r="D100" s="519"/>
      <c r="E100" s="519"/>
      <c r="F100" s="519"/>
      <c r="G100" s="520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36"/>
      <c r="V100" s="36"/>
      <c r="W100" s="36"/>
    </row>
    <row r="101" spans="2:24" ht="24.95" customHeight="1" x14ac:dyDescent="0.3">
      <c r="B101" s="521" t="s">
        <v>129</v>
      </c>
      <c r="C101" s="522"/>
      <c r="D101" s="522"/>
      <c r="E101" s="522"/>
      <c r="F101" s="522"/>
      <c r="G101" s="523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36"/>
      <c r="V101" s="36"/>
      <c r="W101" s="36"/>
    </row>
    <row r="102" spans="2:24" ht="24.95" customHeight="1" x14ac:dyDescent="0.3">
      <c r="B102" s="524" t="s">
        <v>130</v>
      </c>
      <c r="C102" s="525"/>
      <c r="D102" s="525"/>
      <c r="E102" s="525"/>
      <c r="F102" s="525"/>
      <c r="G102" s="238" t="s">
        <v>67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36"/>
      <c r="V102" s="36"/>
      <c r="W102" s="36"/>
    </row>
    <row r="103" spans="2:24" ht="24.95" customHeight="1" x14ac:dyDescent="0.3">
      <c r="B103" s="124" t="s">
        <v>6</v>
      </c>
      <c r="C103" s="512" t="s">
        <v>131</v>
      </c>
      <c r="D103" s="513"/>
      <c r="E103" s="513"/>
      <c r="F103" s="514"/>
      <c r="G103" s="147">
        <f>G24</f>
        <v>0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36"/>
      <c r="V103" s="36"/>
      <c r="W103" s="36"/>
    </row>
    <row r="104" spans="2:24" ht="24.95" customHeight="1" x14ac:dyDescent="0.3">
      <c r="B104" s="124" t="s">
        <v>7</v>
      </c>
      <c r="C104" s="512" t="s">
        <v>132</v>
      </c>
      <c r="D104" s="513"/>
      <c r="E104" s="513"/>
      <c r="F104" s="514"/>
      <c r="G104" s="147">
        <f>G57</f>
        <v>126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36"/>
      <c r="V104" s="36"/>
      <c r="W104" s="36"/>
    </row>
    <row r="105" spans="2:24" ht="24.95" customHeight="1" x14ac:dyDescent="0.3">
      <c r="B105" s="124" t="s">
        <v>8</v>
      </c>
      <c r="C105" s="512" t="s">
        <v>133</v>
      </c>
      <c r="D105" s="513"/>
      <c r="E105" s="513"/>
      <c r="F105" s="514"/>
      <c r="G105" s="129">
        <f>G67</f>
        <v>0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36"/>
      <c r="V105" s="36"/>
      <c r="W105" s="36"/>
    </row>
    <row r="106" spans="2:24" ht="24.95" customHeight="1" x14ac:dyDescent="0.3">
      <c r="B106" s="124" t="s">
        <v>9</v>
      </c>
      <c r="C106" s="512" t="s">
        <v>134</v>
      </c>
      <c r="D106" s="513"/>
      <c r="E106" s="513"/>
      <c r="F106" s="514"/>
      <c r="G106" s="129">
        <f>G80</f>
        <v>0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</row>
    <row r="107" spans="2:24" ht="24.95" customHeight="1" x14ac:dyDescent="0.3">
      <c r="B107" s="124" t="s">
        <v>10</v>
      </c>
      <c r="C107" s="512" t="s">
        <v>135</v>
      </c>
      <c r="D107" s="513"/>
      <c r="E107" s="513"/>
      <c r="F107" s="514"/>
      <c r="G107" s="129">
        <f>G88</f>
        <v>0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</row>
    <row r="108" spans="2:24" ht="24.95" customHeight="1" thickBot="1" x14ac:dyDescent="0.35">
      <c r="B108" s="239" t="s">
        <v>12</v>
      </c>
      <c r="C108" s="515" t="s">
        <v>136</v>
      </c>
      <c r="D108" s="516"/>
      <c r="E108" s="516"/>
      <c r="F108" s="517"/>
      <c r="G108" s="240">
        <f>G99</f>
        <v>37.977464788732398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</row>
    <row r="109" spans="2:24" ht="30" customHeight="1" thickBot="1" x14ac:dyDescent="0.35">
      <c r="B109" s="241"/>
      <c r="C109" s="242"/>
      <c r="D109" s="631" t="s">
        <v>138</v>
      </c>
      <c r="E109" s="631"/>
      <c r="F109" s="632"/>
      <c r="G109" s="243">
        <f>SUM(G103:G108)</f>
        <v>163.97746478873239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</row>
    <row r="110" spans="2:24" ht="18" customHeight="1" x14ac:dyDescent="0.35">
      <c r="B110" s="286"/>
      <c r="C110" s="286"/>
      <c r="D110" s="286"/>
      <c r="E110" s="286"/>
      <c r="F110" s="287"/>
      <c r="G110" s="288"/>
      <c r="H110" s="259"/>
      <c r="I110" s="259"/>
      <c r="J110" s="289"/>
      <c r="K110" s="289"/>
      <c r="L110" s="289"/>
      <c r="M110" s="289"/>
      <c r="N110" s="289"/>
      <c r="O110" s="289"/>
      <c r="P110" s="289"/>
      <c r="Q110" s="259"/>
      <c r="R110" s="259"/>
      <c r="S110" s="259"/>
      <c r="T110" s="259"/>
    </row>
    <row r="111" spans="2:24" ht="21" x14ac:dyDescent="0.35">
      <c r="B111" s="259"/>
      <c r="C111" s="19"/>
      <c r="D111" s="259"/>
      <c r="E111" s="259"/>
      <c r="F111" s="259"/>
      <c r="G111" s="259"/>
      <c r="H111" s="259"/>
      <c r="I111" s="259"/>
      <c r="J111" s="259"/>
      <c r="K111" s="259"/>
      <c r="L111" s="259"/>
      <c r="M111" s="259"/>
      <c r="N111" s="259"/>
      <c r="O111" s="259"/>
      <c r="P111" s="259"/>
      <c r="Q111" s="259"/>
      <c r="R111" s="259"/>
      <c r="S111" s="259"/>
      <c r="T111" s="259"/>
    </row>
    <row r="112" spans="2:24" ht="21" x14ac:dyDescent="0.35">
      <c r="B112" s="259"/>
      <c r="C112" s="329"/>
      <c r="D112" s="330"/>
      <c r="E112" s="330"/>
      <c r="F112" s="330"/>
      <c r="G112" s="330"/>
      <c r="H112" s="330"/>
      <c r="I112" s="330"/>
      <c r="J112" s="330"/>
      <c r="K112" s="330"/>
      <c r="L112" s="330"/>
      <c r="M112" s="330"/>
      <c r="N112" s="330"/>
      <c r="O112" s="259"/>
      <c r="P112" s="259"/>
      <c r="Q112" s="259"/>
      <c r="R112" s="259"/>
      <c r="S112" s="259"/>
      <c r="T112" s="259"/>
    </row>
    <row r="113" spans="2:20" ht="21" x14ac:dyDescent="0.35">
      <c r="B113" s="259"/>
      <c r="C113" s="259"/>
      <c r="D113" s="259"/>
      <c r="E113" s="259"/>
      <c r="F113" s="259"/>
      <c r="G113" s="259"/>
      <c r="H113" s="259"/>
      <c r="I113" s="259"/>
      <c r="J113" s="259"/>
      <c r="K113" s="259"/>
      <c r="L113" s="259"/>
      <c r="M113" s="259"/>
      <c r="N113" s="259"/>
      <c r="O113" s="259"/>
      <c r="P113" s="259"/>
      <c r="Q113" s="259"/>
      <c r="R113" s="259"/>
      <c r="S113" s="259"/>
      <c r="T113" s="259"/>
    </row>
    <row r="114" spans="2:20" ht="21" x14ac:dyDescent="0.35">
      <c r="B114" s="259"/>
      <c r="C114" s="259"/>
      <c r="D114" s="259"/>
      <c r="E114" s="259"/>
      <c r="F114" s="259"/>
      <c r="G114" s="259"/>
      <c r="H114" s="259"/>
      <c r="I114" s="259"/>
      <c r="J114" s="259"/>
      <c r="K114" s="259"/>
      <c r="L114" s="259"/>
      <c r="M114" s="259"/>
      <c r="N114" s="259"/>
      <c r="O114" s="259"/>
      <c r="P114" s="259"/>
      <c r="Q114" s="259"/>
      <c r="R114" s="259"/>
      <c r="S114" s="259"/>
      <c r="T114" s="259"/>
    </row>
    <row r="115" spans="2:20" ht="21" x14ac:dyDescent="0.35">
      <c r="B115" s="259"/>
      <c r="C115" s="259"/>
      <c r="D115" s="259"/>
      <c r="E115" s="259"/>
      <c r="F115" s="259"/>
      <c r="G115" s="259"/>
      <c r="H115" s="259"/>
      <c r="I115" s="259"/>
      <c r="J115" s="259"/>
      <c r="K115" s="259"/>
      <c r="L115" s="259"/>
      <c r="M115" s="259"/>
      <c r="N115" s="259"/>
      <c r="O115" s="259"/>
      <c r="P115" s="259"/>
      <c r="Q115" s="259"/>
      <c r="R115" s="259"/>
      <c r="S115" s="259"/>
      <c r="T115" s="259"/>
    </row>
    <row r="116" spans="2:20" ht="21" x14ac:dyDescent="0.35">
      <c r="B116" s="259"/>
      <c r="C116" s="259"/>
      <c r="D116" s="259"/>
      <c r="E116" s="259"/>
      <c r="F116" s="259"/>
      <c r="G116" s="259"/>
      <c r="H116" s="259"/>
      <c r="I116" s="259"/>
      <c r="J116" s="259"/>
      <c r="K116" s="259"/>
      <c r="L116" s="259"/>
      <c r="M116" s="259"/>
      <c r="N116" s="259"/>
      <c r="O116" s="259"/>
      <c r="P116" s="259"/>
      <c r="Q116" s="259"/>
      <c r="R116" s="259"/>
      <c r="S116" s="259"/>
      <c r="T116" s="259"/>
    </row>
    <row r="117" spans="2:20" ht="21" x14ac:dyDescent="0.35">
      <c r="B117" s="259"/>
      <c r="C117" s="259"/>
      <c r="D117" s="259"/>
      <c r="E117" s="259"/>
      <c r="F117" s="259"/>
      <c r="G117" s="259"/>
      <c r="H117" s="259"/>
      <c r="I117" s="259"/>
      <c r="J117" s="259"/>
      <c r="K117" s="259"/>
      <c r="L117" s="259"/>
      <c r="M117" s="259"/>
      <c r="N117" s="259"/>
      <c r="O117" s="259"/>
      <c r="P117" s="259"/>
      <c r="Q117" s="259"/>
      <c r="R117" s="259"/>
      <c r="S117" s="259"/>
      <c r="T117" s="259"/>
    </row>
    <row r="118" spans="2:20" ht="21" x14ac:dyDescent="0.35">
      <c r="B118" s="259"/>
      <c r="C118" s="259"/>
      <c r="D118" s="259"/>
      <c r="E118" s="259"/>
      <c r="F118" s="259"/>
      <c r="G118" s="259"/>
      <c r="H118" s="259"/>
      <c r="I118" s="259"/>
      <c r="J118" s="259"/>
      <c r="K118" s="259"/>
      <c r="L118" s="259"/>
      <c r="M118" s="259"/>
      <c r="N118" s="259"/>
      <c r="O118" s="259"/>
      <c r="P118" s="259"/>
      <c r="Q118" s="259"/>
      <c r="R118" s="259"/>
      <c r="S118" s="259"/>
      <c r="T118" s="259"/>
    </row>
    <row r="119" spans="2:20" ht="21" x14ac:dyDescent="0.35">
      <c r="B119" s="259"/>
      <c r="C119" s="259"/>
      <c r="D119" s="259"/>
      <c r="E119" s="259"/>
      <c r="F119" s="259"/>
      <c r="G119" s="259"/>
      <c r="H119" s="259"/>
      <c r="I119" s="259"/>
      <c r="J119" s="259"/>
      <c r="K119" s="259"/>
      <c r="L119" s="259"/>
      <c r="M119" s="259"/>
      <c r="N119" s="259"/>
      <c r="O119" s="259"/>
      <c r="P119" s="259"/>
      <c r="Q119" s="259"/>
      <c r="R119" s="259"/>
      <c r="S119" s="259"/>
      <c r="T119" s="259"/>
    </row>
    <row r="120" spans="2:20" ht="21" x14ac:dyDescent="0.35">
      <c r="B120" s="259"/>
      <c r="C120" s="259"/>
      <c r="D120" s="259"/>
      <c r="E120" s="259"/>
      <c r="F120" s="259"/>
      <c r="G120" s="259"/>
      <c r="H120" s="259"/>
      <c r="I120" s="259"/>
      <c r="J120" s="259"/>
      <c r="K120" s="259"/>
      <c r="L120" s="259"/>
      <c r="M120" s="259"/>
      <c r="N120" s="259"/>
      <c r="O120" s="259"/>
      <c r="P120" s="259"/>
      <c r="Q120" s="259"/>
      <c r="R120" s="259"/>
      <c r="S120" s="259"/>
      <c r="T120" s="259"/>
    </row>
    <row r="121" spans="2:20" ht="21" x14ac:dyDescent="0.35">
      <c r="B121" s="259"/>
      <c r="C121" s="259"/>
      <c r="D121" s="259"/>
      <c r="E121" s="259"/>
      <c r="F121" s="259"/>
      <c r="G121" s="259"/>
      <c r="H121" s="259"/>
      <c r="I121" s="259"/>
      <c r="J121" s="259"/>
      <c r="K121" s="259"/>
      <c r="L121" s="259"/>
      <c r="M121" s="259"/>
      <c r="N121" s="259"/>
      <c r="O121" s="259"/>
      <c r="P121" s="259"/>
      <c r="Q121" s="259"/>
      <c r="R121" s="259"/>
      <c r="S121" s="259"/>
      <c r="T121" s="259"/>
    </row>
  </sheetData>
  <sheetProtection deleteColumns="0"/>
  <mergeCells count="115">
    <mergeCell ref="I1:K1"/>
    <mergeCell ref="E99:F99"/>
    <mergeCell ref="D109:F109"/>
    <mergeCell ref="I22:K22"/>
    <mergeCell ref="I30:K30"/>
    <mergeCell ref="I39:K39"/>
    <mergeCell ref="I48:K49"/>
    <mergeCell ref="I50:K51"/>
    <mergeCell ref="I66:K66"/>
    <mergeCell ref="I64:K64"/>
    <mergeCell ref="I92:K92"/>
    <mergeCell ref="I93:K93"/>
    <mergeCell ref="C104:F104"/>
    <mergeCell ref="C105:F105"/>
    <mergeCell ref="C106:F106"/>
    <mergeCell ref="C107:F107"/>
    <mergeCell ref="C108:F108"/>
    <mergeCell ref="B100:G100"/>
    <mergeCell ref="B101:G101"/>
    <mergeCell ref="B102:F102"/>
    <mergeCell ref="C103:F103"/>
    <mergeCell ref="B90:G90"/>
    <mergeCell ref="C84:F84"/>
    <mergeCell ref="C85:F85"/>
    <mergeCell ref="C86:F86"/>
    <mergeCell ref="C87:F87"/>
    <mergeCell ref="E88:F88"/>
    <mergeCell ref="C77:E77"/>
    <mergeCell ref="C79:F79"/>
    <mergeCell ref="E80:F80"/>
    <mergeCell ref="B81:G81"/>
    <mergeCell ref="B82:G82"/>
    <mergeCell ref="C83:F83"/>
    <mergeCell ref="C74:E74"/>
    <mergeCell ref="C75:E75"/>
    <mergeCell ref="C76:E76"/>
    <mergeCell ref="C71:E71"/>
    <mergeCell ref="C72:E72"/>
    <mergeCell ref="C73:E73"/>
    <mergeCell ref="C66:E66"/>
    <mergeCell ref="B68:G68"/>
    <mergeCell ref="B69:G69"/>
    <mergeCell ref="C70:E70"/>
    <mergeCell ref="D67:E67"/>
    <mergeCell ref="I63:K63"/>
    <mergeCell ref="C64:E64"/>
    <mergeCell ref="C65:E65"/>
    <mergeCell ref="C61:E61"/>
    <mergeCell ref="I61:K61"/>
    <mergeCell ref="C62:E62"/>
    <mergeCell ref="I62:K62"/>
    <mergeCell ref="E57:F57"/>
    <mergeCell ref="B58:G58"/>
    <mergeCell ref="B59:G59"/>
    <mergeCell ref="C60:E60"/>
    <mergeCell ref="C53:F53"/>
    <mergeCell ref="C54:F54"/>
    <mergeCell ref="C55:F55"/>
    <mergeCell ref="B48:B49"/>
    <mergeCell ref="C48:C49"/>
    <mergeCell ref="G48:G49"/>
    <mergeCell ref="B50:B51"/>
    <mergeCell ref="C50:D51"/>
    <mergeCell ref="G50:G51"/>
    <mergeCell ref="B46:G46"/>
    <mergeCell ref="C47:F47"/>
    <mergeCell ref="C40:E40"/>
    <mergeCell ref="C41:E41"/>
    <mergeCell ref="C42:E42"/>
    <mergeCell ref="C37:E37"/>
    <mergeCell ref="C38:E38"/>
    <mergeCell ref="C39:E39"/>
    <mergeCell ref="C52:F52"/>
    <mergeCell ref="B35:G35"/>
    <mergeCell ref="C36:E36"/>
    <mergeCell ref="E24:F24"/>
    <mergeCell ref="B25:G25"/>
    <mergeCell ref="B27:G27"/>
    <mergeCell ref="B28:G28"/>
    <mergeCell ref="C29:E29"/>
    <mergeCell ref="C43:E43"/>
    <mergeCell ref="C44:E44"/>
    <mergeCell ref="E15:G15"/>
    <mergeCell ref="B10:D10"/>
    <mergeCell ref="E10:G10"/>
    <mergeCell ref="B11:D11"/>
    <mergeCell ref="E11:G11"/>
    <mergeCell ref="B12:G12"/>
    <mergeCell ref="C30:D30"/>
    <mergeCell ref="C31:D31"/>
    <mergeCell ref="C33:F33"/>
    <mergeCell ref="I84:I85"/>
    <mergeCell ref="B1:G1"/>
    <mergeCell ref="B2:D2"/>
    <mergeCell ref="E2:G2"/>
    <mergeCell ref="B3:D3"/>
    <mergeCell ref="E3:G3"/>
    <mergeCell ref="B7:D7"/>
    <mergeCell ref="E7:G7"/>
    <mergeCell ref="B8:D8"/>
    <mergeCell ref="E8:G8"/>
    <mergeCell ref="B9:D9"/>
    <mergeCell ref="E9:G9"/>
    <mergeCell ref="B4:D4"/>
    <mergeCell ref="E4:G4"/>
    <mergeCell ref="B5:D5"/>
    <mergeCell ref="E5:G5"/>
    <mergeCell ref="B6:D6"/>
    <mergeCell ref="E6:G6"/>
    <mergeCell ref="B16:G16"/>
    <mergeCell ref="B17:G17"/>
    <mergeCell ref="B13:D14"/>
    <mergeCell ref="E13:G13"/>
    <mergeCell ref="E14:G14"/>
    <mergeCell ref="B15:D15"/>
  </mergeCells>
  <hyperlinks>
    <hyperlink ref="J2" location="RESUMO!A1" display="&lt;- RESUMO"/>
    <hyperlink ref="I67" r:id="rId1"/>
    <hyperlink ref="I80" r:id="rId2"/>
    <hyperlink ref="I99" r:id="rId3"/>
    <hyperlink ref="I84:I85" location="'UNIFORMES E EPI''S'!A1" display="Valor obtido na aba &quot;Uniformes e Epi's&quot;"/>
  </hyperlinks>
  <pageMargins left="0.511811024" right="0.511811024" top="0.78740157499999996" bottom="0.78740157499999996" header="0.31496062000000002" footer="0.31496062000000002"/>
  <pageSetup paperSize="9" scale="50" fitToHeight="0" orientation="portrait" r:id="rId4"/>
  <legacy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111"/>
  <sheetViews>
    <sheetView topLeftCell="A79" zoomScale="60" zoomScaleNormal="60" workbookViewId="0">
      <selection activeCell="F20" sqref="F20"/>
    </sheetView>
  </sheetViews>
  <sheetFormatPr defaultRowHeight="15" x14ac:dyDescent="0.25"/>
  <cols>
    <col min="1" max="1" width="3.28515625" style="8" customWidth="1"/>
    <col min="2" max="2" width="7.5703125" style="8" customWidth="1"/>
    <col min="3" max="3" width="88.7109375" style="8" customWidth="1"/>
    <col min="4" max="4" width="28.7109375" style="8" bestFit="1" customWidth="1"/>
    <col min="5" max="5" width="26.7109375" style="8" customWidth="1"/>
    <col min="6" max="6" width="30" style="8" customWidth="1"/>
    <col min="7" max="7" width="25.5703125" style="8" customWidth="1"/>
    <col min="8" max="8" width="2.28515625" style="8" customWidth="1"/>
    <col min="9" max="9" width="60.7109375" style="8" customWidth="1"/>
    <col min="10" max="11" width="55.7109375" style="8" customWidth="1"/>
    <col min="12" max="12" width="4.140625" style="8" customWidth="1"/>
    <col min="13" max="13" width="12.5703125" style="8" customWidth="1"/>
    <col min="14" max="14" width="13.85546875" style="8" customWidth="1"/>
    <col min="15" max="15" width="14" style="8" customWidth="1"/>
    <col min="16" max="16" width="14.28515625" style="8" customWidth="1"/>
    <col min="17" max="17" width="15.140625" style="8" customWidth="1"/>
    <col min="18" max="18" width="16" style="8" customWidth="1"/>
    <col min="19" max="19" width="14.7109375" style="8" customWidth="1"/>
    <col min="20" max="20" width="13" style="8" customWidth="1"/>
    <col min="21" max="16384" width="9.140625" style="8"/>
  </cols>
  <sheetData>
    <row r="1" spans="2:23" ht="50.1" customHeight="1" thickBot="1" x14ac:dyDescent="0.4">
      <c r="B1" s="610" t="s">
        <v>39</v>
      </c>
      <c r="C1" s="611"/>
      <c r="D1" s="611"/>
      <c r="E1" s="611"/>
      <c r="F1" s="611"/>
      <c r="G1" s="612"/>
      <c r="H1" s="110"/>
      <c r="I1" s="503" t="s">
        <v>54</v>
      </c>
      <c r="J1" s="503"/>
      <c r="K1" s="503"/>
      <c r="L1" s="258"/>
      <c r="M1" s="258"/>
      <c r="N1" s="258"/>
      <c r="O1" s="258"/>
      <c r="P1" s="258"/>
      <c r="Q1" s="258"/>
      <c r="R1" s="258"/>
      <c r="S1" s="258"/>
      <c r="T1" s="258"/>
      <c r="U1" s="259"/>
      <c r="V1" s="259"/>
      <c r="W1" s="259"/>
    </row>
    <row r="2" spans="2:23" ht="24.95" customHeight="1" x14ac:dyDescent="0.35">
      <c r="B2" s="613" t="s">
        <v>0</v>
      </c>
      <c r="C2" s="614"/>
      <c r="D2" s="614"/>
      <c r="E2" s="615"/>
      <c r="F2" s="616"/>
      <c r="G2" s="617"/>
      <c r="H2" s="111"/>
      <c r="I2" s="112" t="s">
        <v>58</v>
      </c>
      <c r="J2" s="425" t="s">
        <v>294</v>
      </c>
      <c r="K2" s="273"/>
      <c r="L2" s="273"/>
      <c r="M2" s="260"/>
      <c r="N2" s="260"/>
      <c r="O2" s="260"/>
      <c r="P2" s="260"/>
      <c r="Q2" s="260"/>
      <c r="R2" s="260"/>
      <c r="S2" s="260"/>
      <c r="T2" s="260"/>
      <c r="U2" s="259"/>
      <c r="V2" s="259"/>
      <c r="W2" s="259"/>
    </row>
    <row r="3" spans="2:23" ht="24.95" customHeight="1" x14ac:dyDescent="0.35">
      <c r="B3" s="596" t="s">
        <v>1</v>
      </c>
      <c r="C3" s="597"/>
      <c r="D3" s="597"/>
      <c r="E3" s="595"/>
      <c r="F3" s="547"/>
      <c r="G3" s="548"/>
      <c r="H3" s="115"/>
      <c r="I3" s="116"/>
      <c r="J3" s="261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59"/>
      <c r="V3" s="259"/>
      <c r="W3" s="259"/>
    </row>
    <row r="4" spans="2:23" ht="24.95" customHeight="1" x14ac:dyDescent="0.35">
      <c r="B4" s="596" t="s">
        <v>2</v>
      </c>
      <c r="C4" s="597"/>
      <c r="D4" s="597"/>
      <c r="E4" s="595"/>
      <c r="F4" s="547"/>
      <c r="G4" s="548"/>
      <c r="H4" s="115"/>
      <c r="I4" s="116"/>
      <c r="J4" s="261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59"/>
      <c r="W4" s="259"/>
    </row>
    <row r="5" spans="2:23" ht="24.95" customHeight="1" x14ac:dyDescent="0.35">
      <c r="B5" s="598" t="s">
        <v>55</v>
      </c>
      <c r="C5" s="599"/>
      <c r="D5" s="600"/>
      <c r="E5" s="601"/>
      <c r="F5" s="602"/>
      <c r="G5" s="603"/>
      <c r="H5" s="115"/>
      <c r="I5" s="116"/>
      <c r="J5" s="261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59"/>
      <c r="W5" s="259"/>
    </row>
    <row r="6" spans="2:23" ht="24.95" customHeight="1" x14ac:dyDescent="0.35">
      <c r="B6" s="596" t="s">
        <v>3</v>
      </c>
      <c r="C6" s="597"/>
      <c r="D6" s="597"/>
      <c r="E6" s="595" t="s">
        <v>56</v>
      </c>
      <c r="F6" s="547"/>
      <c r="G6" s="548"/>
      <c r="H6" s="115"/>
      <c r="I6" s="116"/>
      <c r="J6" s="261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59"/>
      <c r="V6" s="259"/>
      <c r="W6" s="259"/>
    </row>
    <row r="7" spans="2:23" ht="24.95" customHeight="1" x14ac:dyDescent="0.35">
      <c r="B7" s="618" t="s">
        <v>40</v>
      </c>
      <c r="C7" s="619"/>
      <c r="D7" s="619"/>
      <c r="E7" s="601"/>
      <c r="F7" s="602"/>
      <c r="G7" s="603"/>
      <c r="H7" s="115"/>
      <c r="I7" s="116"/>
      <c r="J7" s="261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59"/>
      <c r="V7" s="259"/>
      <c r="W7" s="259"/>
    </row>
    <row r="8" spans="2:23" ht="24.95" customHeight="1" x14ac:dyDescent="0.35">
      <c r="B8" s="607" t="s">
        <v>57</v>
      </c>
      <c r="C8" s="608"/>
      <c r="D8" s="609"/>
      <c r="E8" s="601"/>
      <c r="F8" s="602"/>
      <c r="G8" s="603"/>
      <c r="H8" s="115"/>
      <c r="I8" s="116"/>
      <c r="J8" s="261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59"/>
      <c r="V8" s="259"/>
      <c r="W8" s="259"/>
    </row>
    <row r="9" spans="2:23" ht="24.95" customHeight="1" x14ac:dyDescent="0.35">
      <c r="B9" s="607" t="s">
        <v>45</v>
      </c>
      <c r="C9" s="608"/>
      <c r="D9" s="609"/>
      <c r="E9" s="595" t="s">
        <v>270</v>
      </c>
      <c r="F9" s="547"/>
      <c r="G9" s="548"/>
      <c r="H9" s="111"/>
      <c r="I9" s="116" t="s">
        <v>59</v>
      </c>
      <c r="J9" s="217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59"/>
      <c r="V9" s="259"/>
      <c r="W9" s="259"/>
    </row>
    <row r="10" spans="2:23" ht="24.95" customHeight="1" x14ac:dyDescent="0.35">
      <c r="B10" s="596" t="s">
        <v>4</v>
      </c>
      <c r="C10" s="597"/>
      <c r="D10" s="597"/>
      <c r="E10" s="595">
        <v>12</v>
      </c>
      <c r="F10" s="547"/>
      <c r="G10" s="548"/>
      <c r="H10" s="115"/>
      <c r="I10" s="116"/>
      <c r="J10" s="261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59"/>
      <c r="V10" s="259"/>
      <c r="W10" s="259"/>
    </row>
    <row r="11" spans="2:23" ht="24.95" customHeight="1" x14ac:dyDescent="0.35">
      <c r="B11" s="598" t="s">
        <v>122</v>
      </c>
      <c r="C11" s="599"/>
      <c r="D11" s="600"/>
      <c r="E11" s="601" t="s">
        <v>123</v>
      </c>
      <c r="F11" s="602"/>
      <c r="G11" s="603"/>
      <c r="H11" s="115"/>
      <c r="I11" s="116" t="s">
        <v>124</v>
      </c>
      <c r="J11" s="261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59"/>
      <c r="V11" s="259"/>
      <c r="W11" s="259"/>
    </row>
    <row r="12" spans="2:23" ht="24.95" customHeight="1" x14ac:dyDescent="0.35">
      <c r="B12" s="604"/>
      <c r="C12" s="605"/>
      <c r="D12" s="605"/>
      <c r="E12" s="605"/>
      <c r="F12" s="595"/>
      <c r="G12" s="606"/>
      <c r="H12" s="115"/>
      <c r="I12" s="116"/>
      <c r="J12" s="261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59"/>
      <c r="V12" s="259"/>
      <c r="W12" s="259"/>
    </row>
    <row r="13" spans="2:23" ht="24.95" customHeight="1" x14ac:dyDescent="0.35">
      <c r="B13" s="581" t="s">
        <v>41</v>
      </c>
      <c r="C13" s="582"/>
      <c r="D13" s="583"/>
      <c r="E13" s="587" t="s">
        <v>268</v>
      </c>
      <c r="F13" s="588"/>
      <c r="G13" s="589"/>
      <c r="H13" s="115"/>
      <c r="I13" s="116"/>
      <c r="J13" s="217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59"/>
      <c r="V13" s="259"/>
      <c r="W13" s="259"/>
    </row>
    <row r="14" spans="2:23" ht="24.95" customHeight="1" x14ac:dyDescent="0.35">
      <c r="B14" s="584"/>
      <c r="C14" s="585"/>
      <c r="D14" s="586"/>
      <c r="E14" s="590" t="s">
        <v>280</v>
      </c>
      <c r="F14" s="591"/>
      <c r="G14" s="592"/>
      <c r="H14" s="115"/>
      <c r="I14" s="116"/>
      <c r="J14" s="217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59"/>
      <c r="V14" s="259"/>
      <c r="W14" s="259"/>
    </row>
    <row r="15" spans="2:23" ht="24.95" customHeight="1" thickBot="1" x14ac:dyDescent="0.4">
      <c r="B15" s="593" t="s">
        <v>42</v>
      </c>
      <c r="C15" s="594"/>
      <c r="D15" s="594"/>
      <c r="E15" s="595">
        <v>1</v>
      </c>
      <c r="F15" s="547"/>
      <c r="G15" s="548"/>
      <c r="H15" s="115"/>
      <c r="I15" s="140"/>
      <c r="J15" s="217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59"/>
      <c r="V15" s="259"/>
      <c r="W15" s="259"/>
    </row>
    <row r="16" spans="2:23" ht="24.95" customHeight="1" x14ac:dyDescent="0.35">
      <c r="B16" s="578" t="s">
        <v>5</v>
      </c>
      <c r="C16" s="579"/>
      <c r="D16" s="579"/>
      <c r="E16" s="579"/>
      <c r="F16" s="579"/>
      <c r="G16" s="580"/>
      <c r="H16" s="115"/>
      <c r="I16" s="115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259"/>
      <c r="V16" s="259"/>
      <c r="W16" s="259"/>
    </row>
    <row r="17" spans="2:23" ht="24.95" customHeight="1" thickBot="1" x14ac:dyDescent="0.4">
      <c r="B17" s="533" t="s">
        <v>49</v>
      </c>
      <c r="C17" s="528"/>
      <c r="D17" s="528"/>
      <c r="E17" s="528"/>
      <c r="F17" s="528"/>
      <c r="G17" s="534"/>
      <c r="H17" s="115"/>
      <c r="I17" s="115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259"/>
      <c r="V17" s="259"/>
      <c r="W17" s="259"/>
    </row>
    <row r="18" spans="2:23" ht="24.95" customHeight="1" x14ac:dyDescent="0.35">
      <c r="B18" s="120" t="s">
        <v>62</v>
      </c>
      <c r="C18" s="145" t="s">
        <v>63</v>
      </c>
      <c r="D18" s="122" t="s">
        <v>64</v>
      </c>
      <c r="E18" s="122" t="s">
        <v>65</v>
      </c>
      <c r="F18" s="122" t="s">
        <v>66</v>
      </c>
      <c r="G18" s="123" t="s">
        <v>67</v>
      </c>
      <c r="H18" s="115"/>
      <c r="I18" s="112" t="s">
        <v>58</v>
      </c>
      <c r="J18" s="113"/>
      <c r="K18" s="216"/>
      <c r="L18" s="273"/>
      <c r="M18" s="260"/>
      <c r="N18" s="260"/>
      <c r="O18" s="260"/>
      <c r="P18" s="260"/>
      <c r="Q18" s="260"/>
      <c r="R18" s="260"/>
      <c r="S18" s="260"/>
      <c r="T18" s="260"/>
      <c r="U18" s="259"/>
      <c r="V18" s="259"/>
      <c r="W18" s="259"/>
    </row>
    <row r="19" spans="2:23" ht="24.95" customHeight="1" x14ac:dyDescent="0.35">
      <c r="B19" s="124" t="s">
        <v>6</v>
      </c>
      <c r="C19" s="125" t="s">
        <v>43</v>
      </c>
      <c r="D19" s="126" t="s">
        <v>68</v>
      </c>
      <c r="E19" s="127">
        <v>1</v>
      </c>
      <c r="F19" s="128">
        <v>0</v>
      </c>
      <c r="G19" s="129">
        <f>F19</f>
        <v>0</v>
      </c>
      <c r="H19" s="111"/>
      <c r="I19" s="130" t="s">
        <v>313</v>
      </c>
      <c r="J19" s="131"/>
      <c r="K19" s="261"/>
      <c r="L19" s="260"/>
      <c r="M19" s="260"/>
      <c r="N19" s="260"/>
      <c r="O19" s="260"/>
      <c r="P19" s="260"/>
      <c r="Q19" s="260"/>
      <c r="R19" s="260"/>
      <c r="S19" s="260"/>
      <c r="T19" s="260"/>
      <c r="U19" s="259"/>
      <c r="V19" s="259"/>
      <c r="W19" s="259"/>
    </row>
    <row r="20" spans="2:23" ht="24.95" customHeight="1" x14ac:dyDescent="0.35">
      <c r="B20" s="124" t="s">
        <v>7</v>
      </c>
      <c r="C20" s="125" t="s">
        <v>44</v>
      </c>
      <c r="D20" s="126" t="s">
        <v>68</v>
      </c>
      <c r="E20" s="127">
        <v>220</v>
      </c>
      <c r="F20" s="132">
        <f>(G19+G21)/E20</f>
        <v>0</v>
      </c>
      <c r="G20" s="129">
        <f>F20</f>
        <v>0</v>
      </c>
      <c r="H20" s="111"/>
      <c r="I20" s="116" t="s">
        <v>159</v>
      </c>
      <c r="J20" s="117"/>
      <c r="K20" s="217"/>
      <c r="L20" s="262"/>
      <c r="M20" s="262"/>
      <c r="N20" s="262"/>
      <c r="O20" s="262"/>
      <c r="P20" s="262"/>
      <c r="Q20" s="260"/>
      <c r="R20" s="260"/>
      <c r="S20" s="260"/>
      <c r="T20" s="260"/>
      <c r="U20" s="259"/>
      <c r="V20" s="259"/>
      <c r="W20" s="259"/>
    </row>
    <row r="21" spans="2:23" ht="24.95" customHeight="1" x14ac:dyDescent="0.35">
      <c r="B21" s="124" t="s">
        <v>8</v>
      </c>
      <c r="C21" s="125" t="s">
        <v>180</v>
      </c>
      <c r="D21" s="133">
        <v>0</v>
      </c>
      <c r="E21" s="134">
        <v>0</v>
      </c>
      <c r="F21" s="132">
        <f>F19*D21</f>
        <v>0</v>
      </c>
      <c r="G21" s="129">
        <f>F21</f>
        <v>0</v>
      </c>
      <c r="H21" s="111"/>
      <c r="I21" s="250"/>
      <c r="J21" s="251"/>
      <c r="K21" s="283"/>
      <c r="L21" s="284"/>
      <c r="M21" s="284"/>
      <c r="N21" s="284"/>
      <c r="O21" s="284"/>
      <c r="P21" s="284"/>
      <c r="Q21" s="284"/>
      <c r="R21" s="284"/>
      <c r="S21" s="284"/>
      <c r="T21" s="284"/>
      <c r="U21" s="259"/>
      <c r="V21" s="259"/>
      <c r="W21" s="259"/>
    </row>
    <row r="22" spans="2:23" ht="24.95" customHeight="1" x14ac:dyDescent="0.35">
      <c r="B22" s="124" t="s">
        <v>9</v>
      </c>
      <c r="C22" s="125" t="s">
        <v>69</v>
      </c>
      <c r="D22" s="133">
        <v>0</v>
      </c>
      <c r="E22" s="134">
        <v>0</v>
      </c>
      <c r="F22" s="132">
        <f>F20*D22</f>
        <v>0</v>
      </c>
      <c r="G22" s="129">
        <f>F22*E22</f>
        <v>0</v>
      </c>
      <c r="H22" s="111"/>
      <c r="I22" s="135"/>
      <c r="J22" s="136"/>
      <c r="K22" s="263"/>
      <c r="L22" s="264"/>
      <c r="M22" s="264"/>
      <c r="N22" s="264"/>
      <c r="O22" s="264"/>
      <c r="P22" s="264"/>
      <c r="Q22" s="264"/>
      <c r="R22" s="264"/>
      <c r="S22" s="264"/>
      <c r="T22" s="264"/>
      <c r="U22" s="259"/>
      <c r="V22" s="259"/>
      <c r="W22" s="259"/>
    </row>
    <row r="23" spans="2:23" ht="24.95" customHeight="1" thickBot="1" x14ac:dyDescent="0.4">
      <c r="B23" s="124" t="s">
        <v>10</v>
      </c>
      <c r="C23" s="125" t="s">
        <v>11</v>
      </c>
      <c r="D23" s="138"/>
      <c r="E23" s="132" t="s">
        <v>46</v>
      </c>
      <c r="F23" s="132"/>
      <c r="G23" s="129"/>
      <c r="H23" s="139"/>
      <c r="I23" s="140" t="s">
        <v>154</v>
      </c>
      <c r="J23" s="141"/>
      <c r="K23" s="217"/>
      <c r="L23" s="262"/>
      <c r="M23" s="262"/>
      <c r="N23" s="262"/>
      <c r="O23" s="262"/>
      <c r="P23" s="262"/>
      <c r="Q23" s="262"/>
      <c r="R23" s="262"/>
      <c r="S23" s="262"/>
      <c r="T23" s="262"/>
      <c r="U23" s="259"/>
      <c r="V23" s="259"/>
      <c r="W23" s="259"/>
    </row>
    <row r="24" spans="2:23" ht="24.95" customHeight="1" x14ac:dyDescent="0.35">
      <c r="B24" s="142"/>
      <c r="C24" s="143"/>
      <c r="D24" s="143"/>
      <c r="E24" s="528" t="s">
        <v>50</v>
      </c>
      <c r="F24" s="529"/>
      <c r="G24" s="144">
        <f>G19+G21+G22</f>
        <v>0</v>
      </c>
      <c r="H24" s="139"/>
      <c r="I24" s="139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259"/>
      <c r="V24" s="259"/>
      <c r="W24" s="259"/>
    </row>
    <row r="25" spans="2:23" ht="21" x14ac:dyDescent="0.35">
      <c r="B25" s="546"/>
      <c r="C25" s="547"/>
      <c r="D25" s="547"/>
      <c r="E25" s="547"/>
      <c r="F25" s="547"/>
      <c r="G25" s="548"/>
      <c r="H25" s="115"/>
      <c r="I25" s="115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259"/>
      <c r="V25" s="259"/>
      <c r="W25" s="259"/>
    </row>
    <row r="26" spans="2:23" ht="24.95" customHeight="1" x14ac:dyDescent="0.35">
      <c r="B26" s="533" t="s">
        <v>13</v>
      </c>
      <c r="C26" s="528"/>
      <c r="D26" s="528"/>
      <c r="E26" s="528"/>
      <c r="F26" s="528"/>
      <c r="G26" s="534"/>
      <c r="H26" s="115"/>
      <c r="I26" s="115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259"/>
      <c r="V26" s="259"/>
      <c r="W26" s="259"/>
    </row>
    <row r="27" spans="2:23" ht="24.95" customHeight="1" thickBot="1" x14ac:dyDescent="0.4">
      <c r="B27" s="552" t="s">
        <v>72</v>
      </c>
      <c r="C27" s="553"/>
      <c r="D27" s="553"/>
      <c r="E27" s="553"/>
      <c r="F27" s="553"/>
      <c r="G27" s="554"/>
      <c r="H27" s="115"/>
      <c r="I27" s="115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259"/>
      <c r="V27" s="259"/>
      <c r="W27" s="259"/>
    </row>
    <row r="28" spans="2:23" ht="24.95" customHeight="1" x14ac:dyDescent="0.35">
      <c r="B28" s="120" t="s">
        <v>73</v>
      </c>
      <c r="C28" s="576" t="s">
        <v>74</v>
      </c>
      <c r="D28" s="555"/>
      <c r="E28" s="577"/>
      <c r="F28" s="122" t="s">
        <v>64</v>
      </c>
      <c r="G28" s="123" t="s">
        <v>67</v>
      </c>
      <c r="H28" s="115"/>
      <c r="I28" s="112" t="s">
        <v>58</v>
      </c>
      <c r="J28" s="113"/>
      <c r="K28" s="113"/>
      <c r="L28" s="216"/>
      <c r="M28" s="260"/>
      <c r="N28" s="260"/>
      <c r="O28" s="260"/>
      <c r="P28" s="260"/>
      <c r="Q28" s="260"/>
      <c r="R28" s="260"/>
      <c r="S28" s="260"/>
      <c r="T28" s="260"/>
      <c r="U28" s="259"/>
      <c r="V28" s="259"/>
      <c r="W28" s="259"/>
    </row>
    <row r="29" spans="2:23" ht="45.75" customHeight="1" x14ac:dyDescent="0.35">
      <c r="B29" s="124" t="s">
        <v>6</v>
      </c>
      <c r="C29" s="531" t="s">
        <v>75</v>
      </c>
      <c r="D29" s="542"/>
      <c r="E29" s="146" t="s">
        <v>76</v>
      </c>
      <c r="F29" s="146">
        <v>8.3299999999999999E-2</v>
      </c>
      <c r="G29" s="147">
        <f>G24*F29</f>
        <v>0</v>
      </c>
      <c r="H29" s="115"/>
      <c r="I29" s="504" t="s">
        <v>79</v>
      </c>
      <c r="J29" s="505"/>
      <c r="K29" s="505"/>
      <c r="L29" s="217"/>
      <c r="M29" s="262"/>
      <c r="N29" s="262"/>
      <c r="O29" s="262"/>
      <c r="P29" s="262"/>
      <c r="Q29" s="262"/>
      <c r="R29" s="262"/>
      <c r="S29" s="262"/>
      <c r="T29" s="262"/>
      <c r="U29" s="259"/>
      <c r="V29" s="259"/>
      <c r="W29" s="259"/>
    </row>
    <row r="30" spans="2:23" ht="24.95" customHeight="1" thickBot="1" x14ac:dyDescent="0.4">
      <c r="B30" s="124" t="s">
        <v>7</v>
      </c>
      <c r="C30" s="531" t="s">
        <v>48</v>
      </c>
      <c r="D30" s="542"/>
      <c r="E30" s="148" t="s">
        <v>77</v>
      </c>
      <c r="F30" s="148">
        <v>0.121</v>
      </c>
      <c r="G30" s="147">
        <f>G24*F30</f>
        <v>0</v>
      </c>
      <c r="H30" s="115"/>
      <c r="I30" s="140" t="s">
        <v>80</v>
      </c>
      <c r="J30" s="252"/>
      <c r="K30" s="252"/>
      <c r="L30" s="261"/>
      <c r="M30" s="260"/>
      <c r="N30" s="260"/>
      <c r="O30" s="260"/>
      <c r="P30" s="260"/>
      <c r="Q30" s="260"/>
      <c r="R30" s="260"/>
      <c r="S30" s="260"/>
      <c r="T30" s="260"/>
      <c r="U30" s="259"/>
      <c r="V30" s="259"/>
      <c r="W30" s="259"/>
    </row>
    <row r="31" spans="2:23" ht="24.95" customHeight="1" x14ac:dyDescent="0.35">
      <c r="B31" s="149"/>
      <c r="C31" s="150"/>
      <c r="D31" s="150"/>
      <c r="E31" s="151"/>
      <c r="F31" s="152" t="s">
        <v>71</v>
      </c>
      <c r="G31" s="153">
        <f>G29+G30</f>
        <v>0</v>
      </c>
      <c r="H31" s="115"/>
      <c r="I31" s="115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259"/>
      <c r="V31" s="259"/>
      <c r="W31" s="259"/>
    </row>
    <row r="32" spans="2:23" ht="24.95" customHeight="1" x14ac:dyDescent="0.35">
      <c r="B32" s="124" t="s">
        <v>8</v>
      </c>
      <c r="C32" s="570" t="s">
        <v>78</v>
      </c>
      <c r="D32" s="571"/>
      <c r="E32" s="571"/>
      <c r="F32" s="572"/>
      <c r="G32" s="154">
        <f>F44*G31</f>
        <v>0</v>
      </c>
      <c r="H32" s="115"/>
      <c r="I32" s="115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259"/>
      <c r="V32" s="259"/>
      <c r="W32" s="259"/>
    </row>
    <row r="33" spans="2:23" ht="24.95" customHeight="1" x14ac:dyDescent="0.35">
      <c r="B33" s="155"/>
      <c r="C33" s="156"/>
      <c r="D33" s="156"/>
      <c r="E33" s="156"/>
      <c r="F33" s="157" t="s">
        <v>84</v>
      </c>
      <c r="G33" s="158">
        <f>G31+G32</f>
        <v>0</v>
      </c>
      <c r="H33" s="115"/>
      <c r="I33" s="115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259"/>
      <c r="V33" s="259"/>
      <c r="W33" s="259"/>
    </row>
    <row r="34" spans="2:23" ht="47.25" customHeight="1" thickBot="1" x14ac:dyDescent="0.4">
      <c r="B34" s="573" t="s">
        <v>82</v>
      </c>
      <c r="C34" s="574"/>
      <c r="D34" s="574"/>
      <c r="E34" s="574"/>
      <c r="F34" s="574"/>
      <c r="G34" s="575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259"/>
      <c r="V34" s="259"/>
      <c r="W34" s="259"/>
    </row>
    <row r="35" spans="2:23" ht="24.95" customHeight="1" x14ac:dyDescent="0.35">
      <c r="B35" s="159" t="s">
        <v>81</v>
      </c>
      <c r="C35" s="569" t="s">
        <v>83</v>
      </c>
      <c r="D35" s="569"/>
      <c r="E35" s="569"/>
      <c r="F35" s="160" t="s">
        <v>64</v>
      </c>
      <c r="G35" s="161" t="s">
        <v>67</v>
      </c>
      <c r="H35" s="111"/>
      <c r="I35" s="112" t="s">
        <v>58</v>
      </c>
      <c r="J35" s="113"/>
      <c r="K35" s="113"/>
      <c r="L35" s="216"/>
      <c r="M35" s="260"/>
      <c r="N35" s="260"/>
      <c r="O35" s="260"/>
      <c r="P35" s="260"/>
      <c r="Q35" s="260"/>
      <c r="R35" s="260"/>
      <c r="S35" s="260"/>
      <c r="T35" s="260"/>
      <c r="U35" s="259"/>
      <c r="V35" s="259"/>
      <c r="W35" s="259"/>
    </row>
    <row r="36" spans="2:23" ht="24.95" customHeight="1" x14ac:dyDescent="0.35">
      <c r="B36" s="215" t="s">
        <v>6</v>
      </c>
      <c r="C36" s="541" t="s">
        <v>14</v>
      </c>
      <c r="D36" s="531"/>
      <c r="E36" s="542"/>
      <c r="F36" s="146">
        <v>0.2</v>
      </c>
      <c r="G36" s="163">
        <f>G24*F36</f>
        <v>0</v>
      </c>
      <c r="H36" s="111"/>
      <c r="I36" s="116" t="s">
        <v>85</v>
      </c>
      <c r="J36" s="117"/>
      <c r="K36" s="117"/>
      <c r="L36" s="217"/>
      <c r="M36" s="262"/>
      <c r="N36" s="262"/>
      <c r="O36" s="262"/>
      <c r="P36" s="262"/>
      <c r="Q36" s="262"/>
      <c r="R36" s="262"/>
      <c r="S36" s="262"/>
      <c r="T36" s="262"/>
      <c r="U36" s="259"/>
      <c r="V36" s="259"/>
      <c r="W36" s="259"/>
    </row>
    <row r="37" spans="2:23" ht="24.95" customHeight="1" x14ac:dyDescent="0.35">
      <c r="B37" s="215" t="s">
        <v>7</v>
      </c>
      <c r="C37" s="541" t="s">
        <v>15</v>
      </c>
      <c r="D37" s="531"/>
      <c r="E37" s="542"/>
      <c r="F37" s="148">
        <v>2.5000000000000001E-2</v>
      </c>
      <c r="G37" s="163">
        <f>G24*F37</f>
        <v>0</v>
      </c>
      <c r="H37" s="111"/>
      <c r="I37" s="116" t="s">
        <v>85</v>
      </c>
      <c r="J37" s="117"/>
      <c r="K37" s="117"/>
      <c r="L37" s="217"/>
      <c r="M37" s="262"/>
      <c r="N37" s="262"/>
      <c r="O37" s="262"/>
      <c r="P37" s="262"/>
      <c r="Q37" s="262"/>
      <c r="R37" s="262"/>
      <c r="S37" s="262"/>
      <c r="T37" s="262"/>
      <c r="U37" s="259"/>
      <c r="V37" s="259"/>
      <c r="W37" s="259"/>
    </row>
    <row r="38" spans="2:23" ht="57" customHeight="1" x14ac:dyDescent="0.35">
      <c r="B38" s="215" t="s">
        <v>8</v>
      </c>
      <c r="C38" s="541" t="s">
        <v>86</v>
      </c>
      <c r="D38" s="531"/>
      <c r="E38" s="542"/>
      <c r="F38" s="164">
        <v>0.06</v>
      </c>
      <c r="G38" s="165">
        <f>G24*F38</f>
        <v>0</v>
      </c>
      <c r="H38" s="166"/>
      <c r="I38" s="504" t="s">
        <v>275</v>
      </c>
      <c r="J38" s="505"/>
      <c r="K38" s="505"/>
      <c r="L38" s="217"/>
      <c r="M38" s="262"/>
      <c r="N38" s="262"/>
      <c r="O38" s="262"/>
      <c r="P38" s="262"/>
      <c r="Q38" s="262"/>
      <c r="R38" s="262"/>
      <c r="S38" s="262"/>
      <c r="T38" s="262"/>
      <c r="U38" s="259"/>
      <c r="V38" s="259"/>
      <c r="W38" s="259"/>
    </row>
    <row r="39" spans="2:23" ht="24.95" customHeight="1" x14ac:dyDescent="0.35">
      <c r="B39" s="215" t="s">
        <v>9</v>
      </c>
      <c r="C39" s="541" t="s">
        <v>16</v>
      </c>
      <c r="D39" s="531"/>
      <c r="E39" s="542"/>
      <c r="F39" s="148">
        <v>1.4999999999999999E-2</v>
      </c>
      <c r="G39" s="163">
        <f>G24*F39</f>
        <v>0</v>
      </c>
      <c r="H39" s="111"/>
      <c r="I39" s="116" t="s">
        <v>85</v>
      </c>
      <c r="J39" s="117"/>
      <c r="K39" s="117"/>
      <c r="L39" s="217"/>
      <c r="M39" s="262"/>
      <c r="N39" s="262"/>
      <c r="O39" s="262"/>
      <c r="P39" s="262"/>
      <c r="Q39" s="262"/>
      <c r="R39" s="262"/>
      <c r="S39" s="262"/>
      <c r="T39" s="262"/>
      <c r="U39" s="259"/>
      <c r="V39" s="259"/>
      <c r="W39" s="259"/>
    </row>
    <row r="40" spans="2:23" ht="24.95" customHeight="1" x14ac:dyDescent="0.35">
      <c r="B40" s="215" t="s">
        <v>10</v>
      </c>
      <c r="C40" s="541" t="s">
        <v>47</v>
      </c>
      <c r="D40" s="531"/>
      <c r="E40" s="542"/>
      <c r="F40" s="148">
        <v>0.01</v>
      </c>
      <c r="G40" s="163">
        <f>G24*F40</f>
        <v>0</v>
      </c>
      <c r="H40" s="111"/>
      <c r="I40" s="116" t="s">
        <v>85</v>
      </c>
      <c r="J40" s="117"/>
      <c r="K40" s="117"/>
      <c r="L40" s="217"/>
      <c r="M40" s="262"/>
      <c r="N40" s="262"/>
      <c r="O40" s="262"/>
      <c r="P40" s="262"/>
      <c r="Q40" s="262"/>
      <c r="R40" s="262"/>
      <c r="S40" s="262"/>
      <c r="T40" s="262"/>
      <c r="U40" s="259"/>
      <c r="V40" s="259"/>
      <c r="W40" s="259"/>
    </row>
    <row r="41" spans="2:23" ht="24.95" customHeight="1" x14ac:dyDescent="0.35">
      <c r="B41" s="215" t="s">
        <v>12</v>
      </c>
      <c r="C41" s="541" t="s">
        <v>17</v>
      </c>
      <c r="D41" s="531"/>
      <c r="E41" s="542"/>
      <c r="F41" s="148">
        <v>6.0000000000000001E-3</v>
      </c>
      <c r="G41" s="163">
        <f>G24*F41</f>
        <v>0</v>
      </c>
      <c r="H41" s="111"/>
      <c r="I41" s="116" t="s">
        <v>85</v>
      </c>
      <c r="J41" s="117"/>
      <c r="K41" s="117"/>
      <c r="L41" s="217"/>
      <c r="M41" s="262"/>
      <c r="N41" s="262"/>
      <c r="O41" s="262"/>
      <c r="P41" s="262"/>
      <c r="Q41" s="262"/>
      <c r="R41" s="262"/>
      <c r="S41" s="262"/>
      <c r="T41" s="262"/>
      <c r="U41" s="259"/>
      <c r="V41" s="259"/>
      <c r="W41" s="259"/>
    </row>
    <row r="42" spans="2:23" ht="24.95" customHeight="1" x14ac:dyDescent="0.35">
      <c r="B42" s="215" t="s">
        <v>18</v>
      </c>
      <c r="C42" s="541" t="s">
        <v>19</v>
      </c>
      <c r="D42" s="531"/>
      <c r="E42" s="542"/>
      <c r="F42" s="148">
        <v>2E-3</v>
      </c>
      <c r="G42" s="163">
        <f>G24*F42</f>
        <v>0</v>
      </c>
      <c r="H42" s="111"/>
      <c r="I42" s="116" t="s">
        <v>85</v>
      </c>
      <c r="J42" s="117"/>
      <c r="K42" s="117"/>
      <c r="L42" s="217"/>
      <c r="M42" s="262"/>
      <c r="N42" s="262"/>
      <c r="O42" s="262"/>
      <c r="P42" s="262"/>
      <c r="Q42" s="262"/>
      <c r="R42" s="262"/>
      <c r="S42" s="262"/>
      <c r="T42" s="262"/>
      <c r="U42" s="259"/>
      <c r="V42" s="259"/>
      <c r="W42" s="259"/>
    </row>
    <row r="43" spans="2:23" ht="24.95" customHeight="1" thickBot="1" x14ac:dyDescent="0.4">
      <c r="B43" s="215" t="s">
        <v>20</v>
      </c>
      <c r="C43" s="541" t="s">
        <v>21</v>
      </c>
      <c r="D43" s="531"/>
      <c r="E43" s="542"/>
      <c r="F43" s="148">
        <v>0.08</v>
      </c>
      <c r="G43" s="163">
        <f>G24*F43</f>
        <v>0</v>
      </c>
      <c r="H43" s="111"/>
      <c r="I43" s="140" t="s">
        <v>85</v>
      </c>
      <c r="J43" s="141"/>
      <c r="K43" s="141"/>
      <c r="L43" s="217"/>
      <c r="M43" s="262"/>
      <c r="N43" s="262"/>
      <c r="O43" s="262"/>
      <c r="P43" s="262"/>
      <c r="Q43" s="262"/>
      <c r="R43" s="262"/>
      <c r="S43" s="262"/>
      <c r="T43" s="262"/>
      <c r="U43" s="259"/>
      <c r="V43" s="259"/>
      <c r="W43" s="259"/>
    </row>
    <row r="44" spans="2:23" ht="24.95" customHeight="1" x14ac:dyDescent="0.35">
      <c r="B44" s="169"/>
      <c r="C44" s="170"/>
      <c r="D44" s="171"/>
      <c r="E44" s="172" t="s">
        <v>87</v>
      </c>
      <c r="F44" s="172">
        <f>SUM(F36:F43)</f>
        <v>0.39800000000000008</v>
      </c>
      <c r="G44" s="173">
        <f>SUM(G36:G43)</f>
        <v>0</v>
      </c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259"/>
      <c r="V44" s="259"/>
      <c r="W44" s="259"/>
    </row>
    <row r="45" spans="2:23" ht="24.95" customHeight="1" thickBot="1" x14ac:dyDescent="0.4">
      <c r="B45" s="552" t="s">
        <v>22</v>
      </c>
      <c r="C45" s="553"/>
      <c r="D45" s="553"/>
      <c r="E45" s="553"/>
      <c r="F45" s="553"/>
      <c r="G45" s="554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259"/>
      <c r="V45" s="259"/>
      <c r="W45" s="259"/>
    </row>
    <row r="46" spans="2:23" ht="24.95" customHeight="1" x14ac:dyDescent="0.35">
      <c r="B46" s="120" t="s">
        <v>88</v>
      </c>
      <c r="C46" s="555" t="s">
        <v>89</v>
      </c>
      <c r="D46" s="555"/>
      <c r="E46" s="555"/>
      <c r="F46" s="555"/>
      <c r="G46" s="123" t="s">
        <v>67</v>
      </c>
      <c r="H46" s="111"/>
      <c r="I46" s="112" t="s">
        <v>58</v>
      </c>
      <c r="J46" s="113"/>
      <c r="K46" s="113"/>
      <c r="L46" s="216"/>
      <c r="M46" s="260"/>
      <c r="N46" s="260"/>
      <c r="O46" s="260"/>
      <c r="P46" s="260"/>
      <c r="Q46" s="260"/>
      <c r="R46" s="260"/>
      <c r="S46" s="260"/>
      <c r="T46" s="260"/>
      <c r="U46" s="259"/>
      <c r="V46" s="259"/>
      <c r="W46" s="259"/>
    </row>
    <row r="47" spans="2:23" ht="35.1" customHeight="1" x14ac:dyDescent="0.35">
      <c r="B47" s="556" t="s">
        <v>6</v>
      </c>
      <c r="C47" s="558" t="s">
        <v>90</v>
      </c>
      <c r="D47" s="174" t="s">
        <v>91</v>
      </c>
      <c r="E47" s="175" t="s">
        <v>92</v>
      </c>
      <c r="F47" s="176" t="s">
        <v>94</v>
      </c>
      <c r="G47" s="560">
        <f>IF((D48*E48*F48)-(G19*0.06)&lt;0,0,((D48*E48*F48)-(G19*0.06)))</f>
        <v>184.8</v>
      </c>
      <c r="H47" s="177"/>
      <c r="I47" s="504" t="s">
        <v>276</v>
      </c>
      <c r="J47" s="505"/>
      <c r="K47" s="505"/>
      <c r="L47" s="267"/>
      <c r="M47" s="268"/>
      <c r="N47" s="268"/>
      <c r="O47" s="268"/>
      <c r="P47" s="268"/>
      <c r="Q47" s="268"/>
      <c r="R47" s="268"/>
      <c r="S47" s="268"/>
      <c r="T47" s="268"/>
      <c r="U47" s="259"/>
      <c r="V47" s="259"/>
      <c r="W47" s="259"/>
    </row>
    <row r="48" spans="2:23" ht="35.1" customHeight="1" x14ac:dyDescent="0.35">
      <c r="B48" s="557"/>
      <c r="C48" s="559"/>
      <c r="D48" s="178">
        <v>2</v>
      </c>
      <c r="E48" s="175">
        <v>4.2</v>
      </c>
      <c r="F48" s="179">
        <v>22</v>
      </c>
      <c r="G48" s="561"/>
      <c r="H48" s="177"/>
      <c r="I48" s="504"/>
      <c r="J48" s="505"/>
      <c r="K48" s="505"/>
      <c r="L48" s="267"/>
      <c r="M48" s="268"/>
      <c r="N48" s="268"/>
      <c r="O48" s="268"/>
      <c r="P48" s="268"/>
      <c r="Q48" s="268"/>
      <c r="R48" s="268"/>
      <c r="S48" s="268"/>
      <c r="T48" s="268"/>
      <c r="U48" s="259"/>
      <c r="V48" s="259"/>
      <c r="W48" s="259"/>
    </row>
    <row r="49" spans="2:23" ht="35.1" customHeight="1" x14ac:dyDescent="0.35">
      <c r="B49" s="556" t="s">
        <v>7</v>
      </c>
      <c r="C49" s="562" t="s">
        <v>93</v>
      </c>
      <c r="D49" s="563"/>
      <c r="E49" s="180" t="s">
        <v>92</v>
      </c>
      <c r="F49" s="181" t="s">
        <v>94</v>
      </c>
      <c r="G49" s="560">
        <f>(E50*F50)*(100%-20%)</f>
        <v>0</v>
      </c>
      <c r="H49" s="177"/>
      <c r="I49" s="504" t="s">
        <v>282</v>
      </c>
      <c r="J49" s="505"/>
      <c r="K49" s="505"/>
      <c r="L49" s="267"/>
      <c r="M49" s="268"/>
      <c r="N49" s="268"/>
      <c r="O49" s="268"/>
      <c r="P49" s="268"/>
      <c r="Q49" s="268"/>
      <c r="R49" s="268"/>
      <c r="S49" s="268"/>
      <c r="T49" s="268"/>
      <c r="U49" s="259"/>
      <c r="V49" s="259"/>
      <c r="W49" s="259"/>
    </row>
    <row r="50" spans="2:23" ht="35.1" customHeight="1" x14ac:dyDescent="0.35">
      <c r="B50" s="557"/>
      <c r="C50" s="564"/>
      <c r="D50" s="565"/>
      <c r="E50" s="182">
        <v>0</v>
      </c>
      <c r="F50" s="183">
        <v>22</v>
      </c>
      <c r="G50" s="561"/>
      <c r="H50" s="184"/>
      <c r="I50" s="504"/>
      <c r="J50" s="505"/>
      <c r="K50" s="505"/>
      <c r="L50" s="267"/>
      <c r="M50" s="268"/>
      <c r="N50" s="268"/>
      <c r="O50" s="268"/>
      <c r="P50" s="268"/>
      <c r="Q50" s="268"/>
      <c r="R50" s="268"/>
      <c r="S50" s="268"/>
      <c r="T50" s="268"/>
      <c r="U50" s="259"/>
      <c r="V50" s="259"/>
      <c r="W50" s="259"/>
    </row>
    <row r="51" spans="2:23" ht="24.95" customHeight="1" x14ac:dyDescent="0.35">
      <c r="B51" s="215" t="s">
        <v>8</v>
      </c>
      <c r="C51" s="512" t="s">
        <v>95</v>
      </c>
      <c r="D51" s="513"/>
      <c r="E51" s="513"/>
      <c r="F51" s="514"/>
      <c r="G51" s="165">
        <v>0</v>
      </c>
      <c r="H51" s="185"/>
      <c r="I51" s="116" t="s">
        <v>259</v>
      </c>
      <c r="J51" s="117"/>
      <c r="K51" s="117"/>
      <c r="L51" s="261"/>
      <c r="M51" s="260"/>
      <c r="N51" s="260"/>
      <c r="O51" s="260"/>
      <c r="P51" s="260"/>
      <c r="Q51" s="260"/>
      <c r="R51" s="260"/>
      <c r="S51" s="260"/>
      <c r="T51" s="260"/>
      <c r="U51" s="259"/>
      <c r="V51" s="259"/>
      <c r="W51" s="259"/>
    </row>
    <row r="52" spans="2:23" ht="24.95" customHeight="1" x14ac:dyDescent="0.35">
      <c r="B52" s="215" t="s">
        <v>9</v>
      </c>
      <c r="C52" s="512" t="s">
        <v>96</v>
      </c>
      <c r="D52" s="513"/>
      <c r="E52" s="513"/>
      <c r="F52" s="514"/>
      <c r="G52" s="186">
        <v>0</v>
      </c>
      <c r="H52" s="139"/>
      <c r="I52" s="116" t="s">
        <v>259</v>
      </c>
      <c r="J52" s="117"/>
      <c r="K52" s="117"/>
      <c r="L52" s="261"/>
      <c r="M52" s="260"/>
      <c r="N52" s="260"/>
      <c r="O52" s="260"/>
      <c r="P52" s="260"/>
      <c r="Q52" s="260"/>
      <c r="R52" s="260"/>
      <c r="S52" s="260"/>
      <c r="T52" s="260"/>
      <c r="U52" s="259"/>
      <c r="V52" s="259"/>
      <c r="W52" s="259"/>
    </row>
    <row r="53" spans="2:23" ht="24.95" customHeight="1" x14ac:dyDescent="0.35">
      <c r="B53" s="215" t="s">
        <v>10</v>
      </c>
      <c r="C53" s="512" t="s">
        <v>97</v>
      </c>
      <c r="D53" s="513"/>
      <c r="E53" s="513"/>
      <c r="F53" s="514"/>
      <c r="G53" s="187">
        <v>0</v>
      </c>
      <c r="H53" s="139"/>
      <c r="I53" s="116" t="s">
        <v>259</v>
      </c>
      <c r="J53" s="117"/>
      <c r="K53" s="117"/>
      <c r="L53" s="261"/>
      <c r="M53" s="260"/>
      <c r="N53" s="260"/>
      <c r="O53" s="260"/>
      <c r="P53" s="260"/>
      <c r="Q53" s="260"/>
      <c r="R53" s="260"/>
      <c r="S53" s="260"/>
      <c r="T53" s="260"/>
      <c r="U53" s="259"/>
      <c r="V53" s="259"/>
      <c r="W53" s="259"/>
    </row>
    <row r="54" spans="2:23" ht="24.95" customHeight="1" thickBot="1" x14ac:dyDescent="0.4">
      <c r="B54" s="215" t="s">
        <v>18</v>
      </c>
      <c r="C54" s="535" t="s">
        <v>11</v>
      </c>
      <c r="D54" s="536"/>
      <c r="E54" s="536"/>
      <c r="F54" s="537"/>
      <c r="G54" s="187"/>
      <c r="H54" s="139"/>
      <c r="I54" s="140" t="s">
        <v>154</v>
      </c>
      <c r="J54" s="252"/>
      <c r="K54" s="252"/>
      <c r="L54" s="261"/>
      <c r="M54" s="260"/>
      <c r="N54" s="260"/>
      <c r="O54" s="260"/>
      <c r="P54" s="260"/>
      <c r="Q54" s="260"/>
      <c r="R54" s="260"/>
      <c r="S54" s="260"/>
      <c r="T54" s="260"/>
      <c r="U54" s="259"/>
      <c r="V54" s="259"/>
      <c r="W54" s="259"/>
    </row>
    <row r="55" spans="2:23" ht="24.95" customHeight="1" x14ac:dyDescent="0.35">
      <c r="B55" s="169"/>
      <c r="C55" s="170"/>
      <c r="D55" s="170"/>
      <c r="E55" s="170"/>
      <c r="F55" s="188" t="s">
        <v>71</v>
      </c>
      <c r="G55" s="173">
        <f>SUM(G47:G54)</f>
        <v>184.8</v>
      </c>
      <c r="H55" s="111"/>
      <c r="I55" s="253"/>
      <c r="J55" s="253"/>
      <c r="K55" s="253"/>
      <c r="L55" s="278"/>
      <c r="M55" s="278"/>
      <c r="N55" s="278"/>
      <c r="O55" s="278"/>
      <c r="P55" s="278"/>
      <c r="Q55" s="278"/>
      <c r="R55" s="278"/>
      <c r="S55" s="278"/>
      <c r="T55" s="278"/>
      <c r="U55" s="259"/>
      <c r="V55" s="259"/>
      <c r="W55" s="259"/>
    </row>
    <row r="56" spans="2:23" ht="24.95" customHeight="1" x14ac:dyDescent="0.35">
      <c r="B56" s="142"/>
      <c r="C56" s="143"/>
      <c r="D56" s="143"/>
      <c r="E56" s="528" t="s">
        <v>23</v>
      </c>
      <c r="F56" s="529"/>
      <c r="G56" s="190">
        <f>G33+G44+G55</f>
        <v>184.8</v>
      </c>
      <c r="H56" s="111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9"/>
      <c r="V56" s="259"/>
      <c r="W56" s="259"/>
    </row>
    <row r="57" spans="2:23" ht="21" x14ac:dyDescent="0.35">
      <c r="B57" s="566"/>
      <c r="C57" s="567"/>
      <c r="D57" s="567"/>
      <c r="E57" s="567"/>
      <c r="F57" s="567"/>
      <c r="G57" s="568"/>
      <c r="H57" s="111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9"/>
      <c r="V57" s="259"/>
      <c r="W57" s="259"/>
    </row>
    <row r="58" spans="2:23" ht="24.95" customHeight="1" thickBot="1" x14ac:dyDescent="0.4">
      <c r="B58" s="533" t="s">
        <v>24</v>
      </c>
      <c r="C58" s="528"/>
      <c r="D58" s="528"/>
      <c r="E58" s="528"/>
      <c r="F58" s="528"/>
      <c r="G58" s="534"/>
      <c r="H58" s="111"/>
      <c r="I58" s="255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259"/>
      <c r="V58" s="259"/>
      <c r="W58" s="259"/>
    </row>
    <row r="59" spans="2:23" ht="24.95" customHeight="1" x14ac:dyDescent="0.35">
      <c r="B59" s="237" t="s">
        <v>99</v>
      </c>
      <c r="C59" s="525" t="s">
        <v>100</v>
      </c>
      <c r="D59" s="525"/>
      <c r="E59" s="525"/>
      <c r="F59" s="193" t="s">
        <v>64</v>
      </c>
      <c r="G59" s="194" t="s">
        <v>67</v>
      </c>
      <c r="H59" s="111"/>
      <c r="I59" s="112" t="s">
        <v>58</v>
      </c>
      <c r="J59" s="113"/>
      <c r="K59" s="113"/>
      <c r="L59" s="216"/>
      <c r="M59" s="260"/>
      <c r="N59" s="260"/>
      <c r="O59" s="260"/>
      <c r="P59" s="260"/>
      <c r="Q59" s="260"/>
      <c r="R59" s="260"/>
      <c r="S59" s="260"/>
      <c r="T59" s="260"/>
      <c r="U59" s="259"/>
      <c r="V59" s="259"/>
      <c r="W59" s="259"/>
    </row>
    <row r="60" spans="2:23" ht="24.95" customHeight="1" x14ac:dyDescent="0.35">
      <c r="B60" s="195" t="s">
        <v>6</v>
      </c>
      <c r="C60" s="543" t="s">
        <v>25</v>
      </c>
      <c r="D60" s="544"/>
      <c r="E60" s="545"/>
      <c r="F60" s="196">
        <v>4.1999999999999997E-3</v>
      </c>
      <c r="G60" s="197">
        <f>G24*F60</f>
        <v>0</v>
      </c>
      <c r="H60" s="111"/>
      <c r="I60" s="504" t="s">
        <v>109</v>
      </c>
      <c r="J60" s="505"/>
      <c r="K60" s="505"/>
      <c r="L60" s="269"/>
      <c r="M60" s="270"/>
      <c r="N60" s="270"/>
      <c r="O60" s="270"/>
      <c r="P60" s="270"/>
      <c r="Q60" s="270"/>
      <c r="R60" s="270"/>
      <c r="S60" s="270"/>
      <c r="T60" s="270"/>
      <c r="U60" s="259"/>
      <c r="V60" s="259"/>
      <c r="W60" s="259"/>
    </row>
    <row r="61" spans="2:23" ht="24.95" customHeight="1" x14ac:dyDescent="0.35">
      <c r="B61" s="195" t="s">
        <v>7</v>
      </c>
      <c r="C61" s="543" t="s">
        <v>26</v>
      </c>
      <c r="D61" s="544"/>
      <c r="E61" s="545"/>
      <c r="F61" s="196">
        <v>2.9999999999999997E-4</v>
      </c>
      <c r="G61" s="197">
        <f>G24*F61</f>
        <v>0</v>
      </c>
      <c r="H61" s="111"/>
      <c r="I61" s="504" t="s">
        <v>109</v>
      </c>
      <c r="J61" s="505"/>
      <c r="K61" s="505"/>
      <c r="L61" s="269"/>
      <c r="M61" s="270"/>
      <c r="N61" s="270"/>
      <c r="O61" s="270"/>
      <c r="P61" s="270"/>
      <c r="Q61" s="270"/>
      <c r="R61" s="270"/>
      <c r="S61" s="270"/>
      <c r="T61" s="270"/>
      <c r="U61" s="259"/>
      <c r="V61" s="259"/>
      <c r="W61" s="259"/>
    </row>
    <row r="62" spans="2:23" ht="24.95" customHeight="1" x14ac:dyDescent="0.35">
      <c r="B62" s="195" t="s">
        <v>8</v>
      </c>
      <c r="C62" s="198" t="s">
        <v>110</v>
      </c>
      <c r="D62" s="199"/>
      <c r="E62" s="200"/>
      <c r="F62" s="196">
        <v>3.44E-2</v>
      </c>
      <c r="G62" s="197">
        <f>G24*F62</f>
        <v>0</v>
      </c>
      <c r="H62" s="111"/>
      <c r="I62" s="504" t="s">
        <v>109</v>
      </c>
      <c r="J62" s="505"/>
      <c r="K62" s="505"/>
      <c r="L62" s="269"/>
      <c r="M62" s="270"/>
      <c r="N62" s="270"/>
      <c r="O62" s="270"/>
      <c r="P62" s="270"/>
      <c r="Q62" s="270"/>
      <c r="R62" s="270"/>
      <c r="S62" s="270"/>
      <c r="T62" s="270"/>
      <c r="U62" s="259"/>
      <c r="V62" s="259"/>
      <c r="W62" s="259"/>
    </row>
    <row r="63" spans="2:23" ht="84.95" customHeight="1" x14ac:dyDescent="0.35">
      <c r="B63" s="201" t="s">
        <v>9</v>
      </c>
      <c r="C63" s="549" t="s">
        <v>101</v>
      </c>
      <c r="D63" s="550"/>
      <c r="E63" s="551"/>
      <c r="F63" s="202">
        <v>1.9400000000000001E-2</v>
      </c>
      <c r="G63" s="203">
        <f>G24*F63</f>
        <v>0</v>
      </c>
      <c r="H63" s="111"/>
      <c r="I63" s="640" t="s">
        <v>98</v>
      </c>
      <c r="J63" s="641"/>
      <c r="K63" s="641"/>
      <c r="L63" s="271"/>
      <c r="M63" s="272"/>
      <c r="N63" s="272"/>
      <c r="O63" s="272"/>
      <c r="P63" s="272"/>
      <c r="Q63" s="272"/>
      <c r="R63" s="272"/>
      <c r="S63" s="272"/>
      <c r="T63" s="272"/>
      <c r="U63" s="259"/>
      <c r="V63" s="259"/>
      <c r="W63" s="259"/>
    </row>
    <row r="64" spans="2:23" ht="24.95" customHeight="1" x14ac:dyDescent="0.35">
      <c r="B64" s="201" t="s">
        <v>10</v>
      </c>
      <c r="C64" s="538" t="s">
        <v>102</v>
      </c>
      <c r="D64" s="539"/>
      <c r="E64" s="540"/>
      <c r="F64" s="204">
        <f>F44</f>
        <v>0.39800000000000008</v>
      </c>
      <c r="G64" s="205">
        <f>G63*F64</f>
        <v>0</v>
      </c>
      <c r="H64" s="111"/>
      <c r="I64" s="233"/>
      <c r="J64" s="234"/>
      <c r="K64" s="234"/>
      <c r="L64" s="267"/>
      <c r="M64" s="268"/>
      <c r="N64" s="268"/>
      <c r="O64" s="268"/>
      <c r="P64" s="268"/>
      <c r="Q64" s="268"/>
      <c r="R64" s="268"/>
      <c r="S64" s="268"/>
      <c r="T64" s="268"/>
      <c r="U64" s="259"/>
      <c r="V64" s="259"/>
      <c r="W64" s="259"/>
    </row>
    <row r="65" spans="2:23" ht="24.95" customHeight="1" x14ac:dyDescent="0.35">
      <c r="B65" s="201" t="s">
        <v>12</v>
      </c>
      <c r="C65" s="512" t="s">
        <v>111</v>
      </c>
      <c r="D65" s="513"/>
      <c r="E65" s="514"/>
      <c r="F65" s="206" t="s">
        <v>112</v>
      </c>
      <c r="G65" s="205">
        <f>F65*G24</f>
        <v>0</v>
      </c>
      <c r="H65" s="111"/>
      <c r="I65" s="504" t="s">
        <v>109</v>
      </c>
      <c r="J65" s="505"/>
      <c r="K65" s="506"/>
      <c r="L65" s="270"/>
      <c r="M65" s="270"/>
      <c r="N65" s="270"/>
      <c r="O65" s="270"/>
      <c r="P65" s="270"/>
      <c r="Q65" s="270"/>
      <c r="R65" s="270"/>
      <c r="S65" s="270"/>
      <c r="T65" s="270"/>
      <c r="U65" s="259"/>
      <c r="V65" s="259"/>
      <c r="W65" s="259"/>
    </row>
    <row r="66" spans="2:23" ht="24.95" customHeight="1" thickBot="1" x14ac:dyDescent="0.4">
      <c r="B66" s="142"/>
      <c r="C66" s="143"/>
      <c r="D66" s="143"/>
      <c r="E66" s="207" t="s">
        <v>52</v>
      </c>
      <c r="F66" s="208">
        <f>SUM(F60:F65)</f>
        <v>0.45630000000000009</v>
      </c>
      <c r="G66" s="190">
        <f>SUM(G60:G65)</f>
        <v>0</v>
      </c>
      <c r="H66" s="111"/>
      <c r="I66" s="435" t="s">
        <v>274</v>
      </c>
      <c r="J66" s="252"/>
      <c r="K66" s="279"/>
      <c r="L66" s="111"/>
      <c r="M66" s="111"/>
      <c r="N66" s="111"/>
      <c r="O66" s="111"/>
      <c r="P66" s="111"/>
      <c r="Q66" s="111"/>
      <c r="R66" s="111"/>
      <c r="S66" s="111"/>
      <c r="T66" s="111"/>
      <c r="U66" s="259"/>
      <c r="V66" s="259"/>
      <c r="W66" s="259"/>
    </row>
    <row r="67" spans="2:23" ht="21" x14ac:dyDescent="0.35">
      <c r="B67" s="546"/>
      <c r="C67" s="547"/>
      <c r="D67" s="547"/>
      <c r="E67" s="547"/>
      <c r="F67" s="547"/>
      <c r="G67" s="548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259"/>
      <c r="V67" s="259"/>
      <c r="W67" s="259"/>
    </row>
    <row r="68" spans="2:23" ht="21.75" thickBot="1" x14ac:dyDescent="0.4">
      <c r="B68" s="533" t="s">
        <v>27</v>
      </c>
      <c r="C68" s="528"/>
      <c r="D68" s="528"/>
      <c r="E68" s="528"/>
      <c r="F68" s="528"/>
      <c r="G68" s="534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259"/>
      <c r="V68" s="259"/>
      <c r="W68" s="259"/>
    </row>
    <row r="69" spans="2:23" ht="21" x14ac:dyDescent="0.35">
      <c r="B69" s="237" t="s">
        <v>114</v>
      </c>
      <c r="C69" s="525" t="s">
        <v>115</v>
      </c>
      <c r="D69" s="525"/>
      <c r="E69" s="525"/>
      <c r="F69" s="193" t="s">
        <v>64</v>
      </c>
      <c r="G69" s="209" t="s">
        <v>67</v>
      </c>
      <c r="H69" s="111"/>
      <c r="I69" s="112" t="s">
        <v>58</v>
      </c>
      <c r="J69" s="113"/>
      <c r="K69" s="113"/>
      <c r="L69" s="216"/>
      <c r="M69" s="273"/>
      <c r="N69" s="273"/>
      <c r="O69" s="273"/>
      <c r="P69" s="273"/>
      <c r="Q69" s="273"/>
      <c r="R69" s="273"/>
      <c r="S69" s="273"/>
      <c r="T69" s="273"/>
      <c r="U69" s="259"/>
      <c r="V69" s="259"/>
      <c r="W69" s="259"/>
    </row>
    <row r="70" spans="2:23" ht="21" x14ac:dyDescent="0.35">
      <c r="B70" s="195" t="s">
        <v>6</v>
      </c>
      <c r="C70" s="543" t="s">
        <v>103</v>
      </c>
      <c r="D70" s="544"/>
      <c r="E70" s="545"/>
      <c r="F70" s="196">
        <v>8.3299999999999999E-2</v>
      </c>
      <c r="G70" s="197">
        <f>(G19+G21)*F70</f>
        <v>0</v>
      </c>
      <c r="H70" s="111"/>
      <c r="I70" s="210" t="s">
        <v>117</v>
      </c>
      <c r="J70" s="211"/>
      <c r="K70" s="211"/>
      <c r="L70" s="274"/>
      <c r="M70" s="275"/>
      <c r="N70" s="275"/>
      <c r="O70" s="275"/>
      <c r="P70" s="275"/>
      <c r="Q70" s="275"/>
      <c r="R70" s="275"/>
      <c r="S70" s="275"/>
      <c r="T70" s="275"/>
      <c r="U70" s="259"/>
      <c r="V70" s="259"/>
      <c r="W70" s="259"/>
    </row>
    <row r="71" spans="2:23" ht="21" x14ac:dyDescent="0.35">
      <c r="B71" s="195" t="s">
        <v>7</v>
      </c>
      <c r="C71" s="543" t="s">
        <v>116</v>
      </c>
      <c r="D71" s="544"/>
      <c r="E71" s="545"/>
      <c r="F71" s="196">
        <v>1.3899999999999999E-2</v>
      </c>
      <c r="G71" s="197">
        <f>G24*F71</f>
        <v>0</v>
      </c>
      <c r="H71" s="111"/>
      <c r="I71" s="210" t="s">
        <v>109</v>
      </c>
      <c r="J71" s="211"/>
      <c r="K71" s="211"/>
      <c r="L71" s="269"/>
      <c r="M71" s="270"/>
      <c r="N71" s="270"/>
      <c r="O71" s="270"/>
      <c r="P71" s="270"/>
      <c r="Q71" s="270"/>
      <c r="R71" s="270"/>
      <c r="S71" s="270"/>
      <c r="T71" s="270"/>
      <c r="U71" s="259"/>
      <c r="V71" s="259"/>
      <c r="W71" s="259"/>
    </row>
    <row r="72" spans="2:23" ht="21" x14ac:dyDescent="0.35">
      <c r="B72" s="195" t="s">
        <v>8</v>
      </c>
      <c r="C72" s="543" t="s">
        <v>104</v>
      </c>
      <c r="D72" s="544"/>
      <c r="E72" s="545"/>
      <c r="F72" s="196">
        <v>2.8E-3</v>
      </c>
      <c r="G72" s="197">
        <f>G24*F72</f>
        <v>0</v>
      </c>
      <c r="H72" s="111"/>
      <c r="I72" s="210" t="s">
        <v>109</v>
      </c>
      <c r="J72" s="211"/>
      <c r="K72" s="211"/>
      <c r="L72" s="269"/>
      <c r="M72" s="270"/>
      <c r="N72" s="270"/>
      <c r="O72" s="270"/>
      <c r="P72" s="270"/>
      <c r="Q72" s="270"/>
      <c r="R72" s="270"/>
      <c r="S72" s="270"/>
      <c r="T72" s="270"/>
      <c r="U72" s="259"/>
      <c r="V72" s="259"/>
      <c r="W72" s="259"/>
    </row>
    <row r="73" spans="2:23" ht="21" x14ac:dyDescent="0.35">
      <c r="B73" s="201" t="s">
        <v>9</v>
      </c>
      <c r="C73" s="538" t="s">
        <v>113</v>
      </c>
      <c r="D73" s="539"/>
      <c r="E73" s="540"/>
      <c r="F73" s="202">
        <v>2.0000000000000001E-4</v>
      </c>
      <c r="G73" s="203">
        <f>G24*F73</f>
        <v>0</v>
      </c>
      <c r="H73" s="111"/>
      <c r="I73" s="210" t="s">
        <v>109</v>
      </c>
      <c r="J73" s="211"/>
      <c r="K73" s="211"/>
      <c r="L73" s="269"/>
      <c r="M73" s="270"/>
      <c r="N73" s="270"/>
      <c r="O73" s="270"/>
      <c r="P73" s="270"/>
      <c r="Q73" s="270"/>
      <c r="R73" s="270"/>
      <c r="S73" s="270"/>
      <c r="T73" s="270"/>
      <c r="U73" s="259"/>
      <c r="V73" s="259"/>
      <c r="W73" s="259"/>
    </row>
    <row r="74" spans="2:23" ht="21" x14ac:dyDescent="0.35">
      <c r="B74" s="201" t="s">
        <v>10</v>
      </c>
      <c r="C74" s="538" t="s">
        <v>105</v>
      </c>
      <c r="D74" s="539"/>
      <c r="E74" s="540"/>
      <c r="F74" s="212">
        <v>6.9999999999999999E-4</v>
      </c>
      <c r="G74" s="205">
        <f>G24*F74</f>
        <v>0</v>
      </c>
      <c r="H74" s="111"/>
      <c r="I74" s="210" t="s">
        <v>109</v>
      </c>
      <c r="J74" s="211"/>
      <c r="K74" s="211"/>
      <c r="L74" s="269"/>
      <c r="M74" s="270"/>
      <c r="N74" s="270"/>
      <c r="O74" s="270"/>
      <c r="P74" s="270"/>
      <c r="Q74" s="270"/>
      <c r="R74" s="270"/>
      <c r="S74" s="270"/>
      <c r="T74" s="270"/>
      <c r="U74" s="259"/>
      <c r="V74" s="259"/>
      <c r="W74" s="259"/>
    </row>
    <row r="75" spans="2:23" ht="21" x14ac:dyDescent="0.35">
      <c r="B75" s="201" t="s">
        <v>12</v>
      </c>
      <c r="C75" s="512" t="s">
        <v>106</v>
      </c>
      <c r="D75" s="513"/>
      <c r="E75" s="514"/>
      <c r="F75" s="212">
        <v>2.8999999999999998E-3</v>
      </c>
      <c r="G75" s="205">
        <f>G24*F75</f>
        <v>0</v>
      </c>
      <c r="H75" s="111"/>
      <c r="I75" s="210" t="s">
        <v>109</v>
      </c>
      <c r="J75" s="211"/>
      <c r="K75" s="211"/>
      <c r="L75" s="269"/>
      <c r="M75" s="270"/>
      <c r="N75" s="270"/>
      <c r="O75" s="270"/>
      <c r="P75" s="270"/>
      <c r="Q75" s="270"/>
      <c r="R75" s="270"/>
      <c r="S75" s="270"/>
      <c r="T75" s="270"/>
      <c r="U75" s="259"/>
      <c r="V75" s="259"/>
      <c r="W75" s="259"/>
    </row>
    <row r="76" spans="2:23" ht="21" x14ac:dyDescent="0.35">
      <c r="B76" s="201" t="s">
        <v>18</v>
      </c>
      <c r="C76" s="512" t="s">
        <v>28</v>
      </c>
      <c r="D76" s="513"/>
      <c r="E76" s="514"/>
      <c r="F76" s="256"/>
      <c r="G76" s="205"/>
      <c r="H76" s="111"/>
      <c r="I76" s="116" t="s">
        <v>154</v>
      </c>
      <c r="J76" s="245"/>
      <c r="K76" s="246"/>
      <c r="L76" s="260"/>
      <c r="M76" s="260"/>
      <c r="N76" s="260"/>
      <c r="O76" s="260"/>
      <c r="P76" s="260"/>
      <c r="Q76" s="260"/>
      <c r="R76" s="260"/>
      <c r="S76" s="260"/>
      <c r="T76" s="260"/>
      <c r="U76" s="259"/>
      <c r="V76" s="259"/>
      <c r="W76" s="259"/>
    </row>
    <row r="77" spans="2:23" ht="21" x14ac:dyDescent="0.35">
      <c r="B77" s="169"/>
      <c r="C77" s="170"/>
      <c r="D77" s="170"/>
      <c r="E77" s="145" t="s">
        <v>108</v>
      </c>
      <c r="F77" s="214">
        <f>SUM(F70:F76)</f>
        <v>0.1038</v>
      </c>
      <c r="G77" s="173">
        <f>SUM(G70:G76)</f>
        <v>0</v>
      </c>
      <c r="H77" s="111"/>
      <c r="I77" s="247"/>
      <c r="J77" s="245"/>
      <c r="K77" s="246"/>
      <c r="L77" s="260"/>
      <c r="M77" s="260"/>
      <c r="N77" s="260"/>
      <c r="O77" s="260"/>
      <c r="P77" s="260"/>
      <c r="Q77" s="260"/>
      <c r="R77" s="260"/>
      <c r="S77" s="260"/>
      <c r="T77" s="260"/>
      <c r="U77" s="259"/>
      <c r="V77" s="259"/>
      <c r="W77" s="259"/>
    </row>
    <row r="78" spans="2:23" ht="21" x14ac:dyDescent="0.35">
      <c r="B78" s="201" t="s">
        <v>20</v>
      </c>
      <c r="C78" s="541" t="s">
        <v>107</v>
      </c>
      <c r="D78" s="531"/>
      <c r="E78" s="531"/>
      <c r="F78" s="542"/>
      <c r="G78" s="205">
        <f>G77*F44</f>
        <v>0</v>
      </c>
      <c r="H78" s="111"/>
      <c r="I78" s="247"/>
      <c r="J78" s="245"/>
      <c r="K78" s="246"/>
      <c r="L78" s="331"/>
      <c r="M78" s="331"/>
      <c r="N78" s="331"/>
      <c r="O78" s="331"/>
      <c r="P78" s="331"/>
      <c r="Q78" s="331"/>
      <c r="R78" s="331"/>
      <c r="S78" s="331"/>
      <c r="T78" s="331"/>
      <c r="U78" s="259"/>
      <c r="V78" s="259"/>
      <c r="W78" s="259"/>
    </row>
    <row r="79" spans="2:23" ht="21.75" thickBot="1" x14ac:dyDescent="0.4">
      <c r="B79" s="142"/>
      <c r="C79" s="143"/>
      <c r="D79" s="143"/>
      <c r="E79" s="528" t="s">
        <v>29</v>
      </c>
      <c r="F79" s="529"/>
      <c r="G79" s="190">
        <f>G77+G78</f>
        <v>0</v>
      </c>
      <c r="H79" s="111"/>
      <c r="I79" s="435" t="s">
        <v>274</v>
      </c>
      <c r="J79" s="252"/>
      <c r="K79" s="279"/>
      <c r="L79" s="331"/>
      <c r="M79" s="331"/>
      <c r="N79" s="331"/>
      <c r="O79" s="331"/>
      <c r="P79" s="331"/>
      <c r="Q79" s="331"/>
      <c r="R79" s="331"/>
      <c r="S79" s="331"/>
      <c r="T79" s="331"/>
      <c r="U79" s="259"/>
      <c r="V79" s="259"/>
      <c r="W79" s="259"/>
    </row>
    <row r="80" spans="2:23" ht="21" x14ac:dyDescent="0.35">
      <c r="B80" s="530"/>
      <c r="C80" s="531"/>
      <c r="D80" s="531"/>
      <c r="E80" s="531"/>
      <c r="F80" s="531"/>
      <c r="G80" s="532"/>
      <c r="H80" s="111"/>
      <c r="I80" s="111"/>
      <c r="J80" s="111"/>
      <c r="K80" s="111"/>
      <c r="L80" s="331"/>
      <c r="M80" s="331"/>
      <c r="N80" s="331"/>
      <c r="O80" s="331"/>
      <c r="P80" s="331"/>
      <c r="Q80" s="331"/>
      <c r="R80" s="331"/>
      <c r="S80" s="331"/>
      <c r="T80" s="331"/>
      <c r="U80" s="259"/>
      <c r="V80" s="259"/>
      <c r="W80" s="259"/>
    </row>
    <row r="81" spans="2:24" ht="21.75" thickBot="1" x14ac:dyDescent="0.4">
      <c r="B81" s="533" t="s">
        <v>30</v>
      </c>
      <c r="C81" s="528"/>
      <c r="D81" s="528"/>
      <c r="E81" s="528"/>
      <c r="F81" s="528"/>
      <c r="G81" s="534"/>
      <c r="H81" s="111"/>
      <c r="I81" s="111"/>
      <c r="J81" s="111"/>
      <c r="K81" s="111"/>
      <c r="L81" s="331"/>
      <c r="M81" s="331"/>
      <c r="N81" s="331"/>
      <c r="O81" s="331"/>
      <c r="P81" s="331"/>
      <c r="Q81" s="331"/>
      <c r="R81" s="331"/>
      <c r="S81" s="331"/>
      <c r="T81" s="331"/>
      <c r="U81" s="259"/>
      <c r="V81" s="259"/>
      <c r="W81" s="259"/>
    </row>
    <row r="82" spans="2:24" ht="21" x14ac:dyDescent="0.35">
      <c r="B82" s="237" t="s">
        <v>152</v>
      </c>
      <c r="C82" s="525" t="s">
        <v>153</v>
      </c>
      <c r="D82" s="525"/>
      <c r="E82" s="525"/>
      <c r="F82" s="525"/>
      <c r="G82" s="209" t="s">
        <v>67</v>
      </c>
      <c r="H82" s="111"/>
      <c r="I82" s="112" t="s">
        <v>58</v>
      </c>
      <c r="J82" s="216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59"/>
      <c r="V82" s="259"/>
      <c r="W82" s="259"/>
    </row>
    <row r="83" spans="2:24" ht="21" x14ac:dyDescent="0.35">
      <c r="B83" s="215" t="s">
        <v>6</v>
      </c>
      <c r="C83" s="512" t="s">
        <v>31</v>
      </c>
      <c r="D83" s="513"/>
      <c r="E83" s="513"/>
      <c r="F83" s="514"/>
      <c r="G83" s="129">
        <f>'UNIFORMES E EPI''S'!G21</f>
        <v>0</v>
      </c>
      <c r="H83" s="111"/>
      <c r="I83" s="637" t="s">
        <v>256</v>
      </c>
      <c r="J83" s="261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59"/>
      <c r="V83" s="259"/>
      <c r="W83" s="259"/>
    </row>
    <row r="84" spans="2:24" ht="21" x14ac:dyDescent="0.35">
      <c r="B84" s="215" t="s">
        <v>7</v>
      </c>
      <c r="C84" s="512" t="s">
        <v>173</v>
      </c>
      <c r="D84" s="513"/>
      <c r="E84" s="513"/>
      <c r="F84" s="514"/>
      <c r="G84" s="129">
        <v>0</v>
      </c>
      <c r="H84" s="111"/>
      <c r="I84" s="637"/>
      <c r="J84" s="261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59"/>
      <c r="V84" s="259"/>
      <c r="W84" s="259"/>
    </row>
    <row r="85" spans="2:24" ht="21" x14ac:dyDescent="0.35">
      <c r="B85" s="215" t="s">
        <v>8</v>
      </c>
      <c r="C85" s="535" t="s">
        <v>32</v>
      </c>
      <c r="D85" s="536"/>
      <c r="E85" s="536"/>
      <c r="F85" s="537"/>
      <c r="G85" s="163">
        <v>0</v>
      </c>
      <c r="H85" s="111"/>
      <c r="I85" s="116"/>
      <c r="J85" s="261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59"/>
      <c r="V85" s="259"/>
      <c r="W85" s="259"/>
    </row>
    <row r="86" spans="2:24" ht="21.75" thickBot="1" x14ac:dyDescent="0.4">
      <c r="B86" s="215" t="s">
        <v>9</v>
      </c>
      <c r="C86" s="512" t="s">
        <v>11</v>
      </c>
      <c r="D86" s="513"/>
      <c r="E86" s="513"/>
      <c r="F86" s="514"/>
      <c r="G86" s="187"/>
      <c r="H86" s="111"/>
      <c r="I86" s="140" t="s">
        <v>154</v>
      </c>
      <c r="J86" s="261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59"/>
      <c r="V86" s="259"/>
      <c r="W86" s="259"/>
    </row>
    <row r="87" spans="2:24" ht="21" x14ac:dyDescent="0.35">
      <c r="B87" s="142"/>
      <c r="C87" s="143"/>
      <c r="D87" s="143"/>
      <c r="E87" s="528" t="s">
        <v>51</v>
      </c>
      <c r="F87" s="529"/>
      <c r="G87" s="190">
        <f>SUM(G83:G86)</f>
        <v>0</v>
      </c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259"/>
      <c r="V87" s="259"/>
      <c r="W87" s="259"/>
    </row>
    <row r="88" spans="2:24" ht="21" x14ac:dyDescent="0.35">
      <c r="B88" s="218"/>
      <c r="C88" s="219"/>
      <c r="D88" s="219"/>
      <c r="E88" s="220"/>
      <c r="F88" s="220"/>
      <c r="G88" s="22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259"/>
      <c r="V88" s="259"/>
      <c r="W88" s="259"/>
    </row>
    <row r="89" spans="2:24" ht="21.75" thickBot="1" x14ac:dyDescent="0.4">
      <c r="B89" s="533" t="s">
        <v>33</v>
      </c>
      <c r="C89" s="528"/>
      <c r="D89" s="528"/>
      <c r="E89" s="528"/>
      <c r="F89" s="528"/>
      <c r="G89" s="534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259"/>
      <c r="V89" s="259"/>
      <c r="W89" s="259"/>
    </row>
    <row r="90" spans="2:24" ht="81" x14ac:dyDescent="0.35">
      <c r="B90" s="237" t="s">
        <v>118</v>
      </c>
      <c r="C90" s="222" t="s">
        <v>119</v>
      </c>
      <c r="D90" s="222" t="s">
        <v>139</v>
      </c>
      <c r="E90" s="222" t="s">
        <v>125</v>
      </c>
      <c r="F90" s="222" t="s">
        <v>127</v>
      </c>
      <c r="G90" s="209" t="s">
        <v>67</v>
      </c>
      <c r="H90" s="111"/>
      <c r="I90" s="112" t="s">
        <v>58</v>
      </c>
      <c r="J90" s="113"/>
      <c r="K90" s="113"/>
      <c r="L90" s="216"/>
      <c r="M90" s="273"/>
      <c r="N90" s="273"/>
      <c r="O90" s="273"/>
      <c r="P90" s="273"/>
      <c r="Q90" s="273"/>
      <c r="R90" s="273"/>
      <c r="S90" s="273"/>
      <c r="T90" s="273"/>
      <c r="U90" s="276"/>
      <c r="V90" s="276"/>
      <c r="W90" s="276"/>
      <c r="X90" s="83"/>
    </row>
    <row r="91" spans="2:24" ht="48" customHeight="1" x14ac:dyDescent="0.35">
      <c r="B91" s="215" t="s">
        <v>6</v>
      </c>
      <c r="C91" s="223" t="s">
        <v>34</v>
      </c>
      <c r="D91" s="224">
        <f>G24+G56+G66+G79+G87</f>
        <v>184.8</v>
      </c>
      <c r="E91" s="225"/>
      <c r="F91" s="226">
        <v>0.05</v>
      </c>
      <c r="G91" s="129">
        <f>D91*F91</f>
        <v>9.24</v>
      </c>
      <c r="H91" s="111"/>
      <c r="I91" s="510" t="s">
        <v>120</v>
      </c>
      <c r="J91" s="511"/>
      <c r="K91" s="511"/>
      <c r="L91" s="274"/>
      <c r="M91" s="275"/>
      <c r="N91" s="270"/>
      <c r="O91" s="270"/>
      <c r="P91" s="270"/>
      <c r="Q91" s="270"/>
      <c r="R91" s="270"/>
      <c r="S91" s="270"/>
      <c r="T91" s="270"/>
      <c r="U91" s="270"/>
      <c r="V91" s="270"/>
      <c r="W91" s="276"/>
      <c r="X91" s="83"/>
    </row>
    <row r="92" spans="2:24" ht="51" customHeight="1" x14ac:dyDescent="0.3">
      <c r="B92" s="215" t="s">
        <v>7</v>
      </c>
      <c r="C92" s="223" t="s">
        <v>35</v>
      </c>
      <c r="D92" s="224">
        <f>G24+G56+G66+G79+G87+G91</f>
        <v>194.04000000000002</v>
      </c>
      <c r="E92" s="225"/>
      <c r="F92" s="226">
        <v>0.1</v>
      </c>
      <c r="G92" s="129">
        <f>D92*F92</f>
        <v>19.404000000000003</v>
      </c>
      <c r="H92" s="111"/>
      <c r="I92" s="504" t="s">
        <v>121</v>
      </c>
      <c r="J92" s="505"/>
      <c r="K92" s="505"/>
      <c r="L92" s="217"/>
      <c r="M92" s="262"/>
      <c r="N92" s="262"/>
      <c r="O92" s="262"/>
      <c r="P92" s="270"/>
      <c r="Q92" s="270"/>
      <c r="R92" s="270"/>
      <c r="S92" s="270"/>
      <c r="T92" s="270"/>
      <c r="U92" s="270"/>
      <c r="V92" s="270"/>
      <c r="W92" s="270"/>
      <c r="X92" s="97"/>
    </row>
    <row r="93" spans="2:24" ht="21" x14ac:dyDescent="0.35">
      <c r="B93" s="215" t="s">
        <v>8</v>
      </c>
      <c r="C93" s="227" t="s">
        <v>128</v>
      </c>
      <c r="D93" s="228">
        <f>D91+G91+G92</f>
        <v>213.44400000000002</v>
      </c>
      <c r="E93" s="176"/>
      <c r="F93" s="179"/>
      <c r="G93" s="147">
        <f>D93/(1-E97)</f>
        <v>240.50028169014087</v>
      </c>
      <c r="H93" s="111"/>
      <c r="I93" s="116" t="s">
        <v>140</v>
      </c>
      <c r="J93" s="117"/>
      <c r="K93" s="117"/>
      <c r="L93" s="217"/>
      <c r="M93" s="262"/>
      <c r="N93" s="262"/>
      <c r="O93" s="262"/>
      <c r="P93" s="262"/>
      <c r="Q93" s="262"/>
      <c r="R93" s="262"/>
      <c r="S93" s="262"/>
      <c r="T93" s="262"/>
      <c r="U93" s="276"/>
      <c r="V93" s="276"/>
      <c r="W93" s="276"/>
      <c r="X93" s="83"/>
    </row>
    <row r="94" spans="2:24" ht="24.95" customHeight="1" x14ac:dyDescent="0.35">
      <c r="B94" s="215" t="s">
        <v>9</v>
      </c>
      <c r="C94" s="125" t="s">
        <v>36</v>
      </c>
      <c r="D94" s="229"/>
      <c r="E94" s="230">
        <v>1.6500000000000001E-2</v>
      </c>
      <c r="F94" s="231"/>
      <c r="G94" s="147">
        <f>G93*E94</f>
        <v>3.9682546478873246</v>
      </c>
      <c r="H94" s="111"/>
      <c r="I94" s="116" t="s">
        <v>156</v>
      </c>
      <c r="J94" s="117"/>
      <c r="K94" s="117"/>
      <c r="L94" s="217"/>
      <c r="M94" s="262"/>
      <c r="N94" s="262"/>
      <c r="O94" s="262"/>
      <c r="P94" s="262"/>
      <c r="Q94" s="262"/>
      <c r="R94" s="262"/>
      <c r="S94" s="262"/>
      <c r="T94" s="262"/>
      <c r="U94" s="276"/>
      <c r="V94" s="276"/>
      <c r="W94" s="276"/>
      <c r="X94" s="83"/>
    </row>
    <row r="95" spans="2:24" ht="24.95" customHeight="1" x14ac:dyDescent="0.35">
      <c r="B95" s="215" t="s">
        <v>9</v>
      </c>
      <c r="C95" s="125" t="s">
        <v>37</v>
      </c>
      <c r="D95" s="229"/>
      <c r="E95" s="230">
        <v>7.5999999999999998E-2</v>
      </c>
      <c r="F95" s="231"/>
      <c r="G95" s="147">
        <f>G93*E95</f>
        <v>18.278021408450705</v>
      </c>
      <c r="H95" s="111"/>
      <c r="I95" s="116" t="s">
        <v>156</v>
      </c>
      <c r="J95" s="117"/>
      <c r="K95" s="117"/>
      <c r="L95" s="217"/>
      <c r="M95" s="262"/>
      <c r="N95" s="262"/>
      <c r="O95" s="262"/>
      <c r="P95" s="262"/>
      <c r="Q95" s="262"/>
      <c r="R95" s="262"/>
      <c r="S95" s="262"/>
      <c r="T95" s="262"/>
      <c r="U95" s="276"/>
      <c r="V95" s="276"/>
      <c r="W95" s="276"/>
      <c r="X95" s="83"/>
    </row>
    <row r="96" spans="2:24" ht="24.95" customHeight="1" x14ac:dyDescent="0.35">
      <c r="B96" s="215" t="s">
        <v>12</v>
      </c>
      <c r="C96" s="125" t="s">
        <v>38</v>
      </c>
      <c r="D96" s="229"/>
      <c r="E96" s="232">
        <v>0.02</v>
      </c>
      <c r="F96" s="232"/>
      <c r="G96" s="147">
        <f>G93*E96</f>
        <v>4.8100056338028176</v>
      </c>
      <c r="H96" s="111"/>
      <c r="I96" s="116" t="s">
        <v>137</v>
      </c>
      <c r="J96" s="117"/>
      <c r="K96" s="117"/>
      <c r="L96" s="217"/>
      <c r="M96" s="262"/>
      <c r="N96" s="262"/>
      <c r="O96" s="262"/>
      <c r="P96" s="262"/>
      <c r="Q96" s="262"/>
      <c r="R96" s="262"/>
      <c r="S96" s="262"/>
      <c r="T96" s="262"/>
      <c r="U96" s="276"/>
      <c r="V96" s="276"/>
      <c r="W96" s="276"/>
      <c r="X96" s="83"/>
    </row>
    <row r="97" spans="2:23" ht="24.95" customHeight="1" x14ac:dyDescent="0.35">
      <c r="B97" s="215"/>
      <c r="C97" s="125"/>
      <c r="D97" s="157" t="s">
        <v>126</v>
      </c>
      <c r="E97" s="235">
        <f>E94+E95+E96</f>
        <v>0.1125</v>
      </c>
      <c r="F97" s="232"/>
      <c r="G97" s="147"/>
      <c r="H97" s="111"/>
      <c r="I97" s="247"/>
      <c r="J97" s="245"/>
      <c r="K97" s="246"/>
      <c r="L97" s="260"/>
      <c r="M97" s="260"/>
      <c r="N97" s="260"/>
      <c r="O97" s="260"/>
      <c r="P97" s="260"/>
      <c r="Q97" s="260"/>
      <c r="R97" s="260"/>
      <c r="S97" s="260"/>
      <c r="T97" s="260"/>
      <c r="U97" s="259"/>
      <c r="V97" s="259"/>
      <c r="W97" s="259"/>
    </row>
    <row r="98" spans="2:23" ht="24.95" customHeight="1" thickBot="1" x14ac:dyDescent="0.4">
      <c r="B98" s="142"/>
      <c r="C98" s="143"/>
      <c r="D98" s="143"/>
      <c r="E98" s="526" t="s">
        <v>53</v>
      </c>
      <c r="F98" s="527"/>
      <c r="G98" s="144">
        <f>G91+G92+G94+G95+G96</f>
        <v>55.700281690140855</v>
      </c>
      <c r="H98" s="111"/>
      <c r="I98" s="435" t="s">
        <v>274</v>
      </c>
      <c r="J98" s="252"/>
      <c r="K98" s="279"/>
      <c r="L98" s="111"/>
      <c r="M98" s="111"/>
      <c r="N98" s="111"/>
      <c r="O98" s="111"/>
      <c r="P98" s="111"/>
      <c r="Q98" s="111"/>
      <c r="R98" s="111"/>
      <c r="S98" s="111"/>
      <c r="T98" s="111"/>
      <c r="U98" s="259"/>
      <c r="V98" s="259"/>
      <c r="W98" s="259"/>
    </row>
    <row r="99" spans="2:23" ht="21.75" thickBot="1" x14ac:dyDescent="0.4">
      <c r="B99" s="518"/>
      <c r="C99" s="519"/>
      <c r="D99" s="519"/>
      <c r="E99" s="519"/>
      <c r="F99" s="519"/>
      <c r="G99" s="520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259"/>
      <c r="V99" s="259"/>
      <c r="W99" s="259"/>
    </row>
    <row r="100" spans="2:23" ht="24.95" customHeight="1" x14ac:dyDescent="0.35">
      <c r="B100" s="521" t="s">
        <v>129</v>
      </c>
      <c r="C100" s="522"/>
      <c r="D100" s="522"/>
      <c r="E100" s="522"/>
      <c r="F100" s="522"/>
      <c r="G100" s="523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259"/>
      <c r="V100" s="259"/>
      <c r="W100" s="259"/>
    </row>
    <row r="101" spans="2:23" ht="24.95" customHeight="1" x14ac:dyDescent="0.35">
      <c r="B101" s="524" t="s">
        <v>130</v>
      </c>
      <c r="C101" s="525"/>
      <c r="D101" s="525"/>
      <c r="E101" s="525"/>
      <c r="F101" s="525"/>
      <c r="G101" s="238" t="s">
        <v>67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259"/>
      <c r="V101" s="259"/>
      <c r="W101" s="259"/>
    </row>
    <row r="102" spans="2:23" ht="24.95" customHeight="1" x14ac:dyDescent="0.35">
      <c r="B102" s="124" t="s">
        <v>6</v>
      </c>
      <c r="C102" s="512" t="s">
        <v>131</v>
      </c>
      <c r="D102" s="513"/>
      <c r="E102" s="513"/>
      <c r="F102" s="514"/>
      <c r="G102" s="147">
        <f>G24</f>
        <v>0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259"/>
      <c r="V102" s="259"/>
      <c r="W102" s="259"/>
    </row>
    <row r="103" spans="2:23" ht="24.95" customHeight="1" x14ac:dyDescent="0.35">
      <c r="B103" s="124" t="s">
        <v>7</v>
      </c>
      <c r="C103" s="512" t="s">
        <v>132</v>
      </c>
      <c r="D103" s="513"/>
      <c r="E103" s="513"/>
      <c r="F103" s="514"/>
      <c r="G103" s="147">
        <f>G56</f>
        <v>184.8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259"/>
      <c r="V103" s="259"/>
      <c r="W103" s="259"/>
    </row>
    <row r="104" spans="2:23" ht="24.95" customHeight="1" x14ac:dyDescent="0.35">
      <c r="B104" s="124" t="s">
        <v>8</v>
      </c>
      <c r="C104" s="512" t="s">
        <v>133</v>
      </c>
      <c r="D104" s="513"/>
      <c r="E104" s="513"/>
      <c r="F104" s="514"/>
      <c r="G104" s="129">
        <f>G66</f>
        <v>0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259"/>
      <c r="V104" s="259"/>
      <c r="W104" s="259"/>
    </row>
    <row r="105" spans="2:23" ht="24.95" customHeight="1" x14ac:dyDescent="0.35">
      <c r="B105" s="124" t="s">
        <v>9</v>
      </c>
      <c r="C105" s="512" t="s">
        <v>134</v>
      </c>
      <c r="D105" s="513"/>
      <c r="E105" s="513"/>
      <c r="F105" s="514"/>
      <c r="G105" s="129">
        <f>G79</f>
        <v>0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259"/>
      <c r="V105" s="259"/>
      <c r="W105" s="259"/>
    </row>
    <row r="106" spans="2:23" ht="24.95" customHeight="1" x14ac:dyDescent="0.35">
      <c r="B106" s="124" t="s">
        <v>10</v>
      </c>
      <c r="C106" s="512" t="s">
        <v>135</v>
      </c>
      <c r="D106" s="513"/>
      <c r="E106" s="513"/>
      <c r="F106" s="514"/>
      <c r="G106" s="129">
        <f>G87</f>
        <v>0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259"/>
      <c r="V106" s="259"/>
      <c r="W106" s="259"/>
    </row>
    <row r="107" spans="2:23" ht="24.95" customHeight="1" thickBot="1" x14ac:dyDescent="0.4">
      <c r="B107" s="239" t="s">
        <v>12</v>
      </c>
      <c r="C107" s="515" t="s">
        <v>136</v>
      </c>
      <c r="D107" s="516"/>
      <c r="E107" s="516"/>
      <c r="F107" s="517"/>
      <c r="G107" s="240">
        <f>G98</f>
        <v>55.700281690140855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259"/>
      <c r="V107" s="259"/>
      <c r="W107" s="259"/>
    </row>
    <row r="108" spans="2:23" ht="24.95" customHeight="1" thickBot="1" x14ac:dyDescent="0.4">
      <c r="B108" s="241"/>
      <c r="C108" s="242"/>
      <c r="D108" s="631" t="s">
        <v>138</v>
      </c>
      <c r="E108" s="631"/>
      <c r="F108" s="632"/>
      <c r="G108" s="243">
        <f>SUM(G102:G107)</f>
        <v>240.50028169014087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259"/>
      <c r="V108" s="259"/>
      <c r="W108" s="259"/>
    </row>
    <row r="109" spans="2:23" ht="18" customHeight="1" x14ac:dyDescent="0.25">
      <c r="B109" s="5"/>
      <c r="C109" s="5"/>
      <c r="D109" s="5"/>
      <c r="E109" s="5"/>
      <c r="F109" s="6"/>
      <c r="G109" s="7"/>
      <c r="J109" s="1"/>
      <c r="K109" s="1"/>
      <c r="L109" s="1"/>
      <c r="M109" s="1"/>
      <c r="N109" s="1"/>
      <c r="O109" s="1"/>
      <c r="P109" s="1"/>
    </row>
    <row r="110" spans="2:23" ht="20.25" x14ac:dyDescent="0.3">
      <c r="C110" s="19"/>
    </row>
    <row r="111" spans="2:23" x14ac:dyDescent="0.25">
      <c r="C111" s="4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</sheetData>
  <sheetProtection deleteColumns="0"/>
  <mergeCells count="113">
    <mergeCell ref="I83:I84"/>
    <mergeCell ref="I1:K1"/>
    <mergeCell ref="D108:F108"/>
    <mergeCell ref="E98:F98"/>
    <mergeCell ref="C103:F103"/>
    <mergeCell ref="C104:F104"/>
    <mergeCell ref="C105:F105"/>
    <mergeCell ref="C106:F106"/>
    <mergeCell ref="C107:F107"/>
    <mergeCell ref="B99:G99"/>
    <mergeCell ref="B100:G100"/>
    <mergeCell ref="B101:F101"/>
    <mergeCell ref="C102:F102"/>
    <mergeCell ref="B89:G89"/>
    <mergeCell ref="C83:F83"/>
    <mergeCell ref="C84:F84"/>
    <mergeCell ref="C85:F85"/>
    <mergeCell ref="C86:F86"/>
    <mergeCell ref="E87:F87"/>
    <mergeCell ref="I91:K91"/>
    <mergeCell ref="I92:K92"/>
    <mergeCell ref="C76:E76"/>
    <mergeCell ref="C78:F78"/>
    <mergeCell ref="E79:F79"/>
    <mergeCell ref="B80:G80"/>
    <mergeCell ref="B81:G81"/>
    <mergeCell ref="C82:F82"/>
    <mergeCell ref="C73:E73"/>
    <mergeCell ref="C74:E74"/>
    <mergeCell ref="C75:E75"/>
    <mergeCell ref="C70:E70"/>
    <mergeCell ref="C71:E71"/>
    <mergeCell ref="C72:E72"/>
    <mergeCell ref="C65:E65"/>
    <mergeCell ref="I65:K65"/>
    <mergeCell ref="B67:G67"/>
    <mergeCell ref="B68:G68"/>
    <mergeCell ref="C69:E69"/>
    <mergeCell ref="I62:K62"/>
    <mergeCell ref="C63:E63"/>
    <mergeCell ref="C64:E64"/>
    <mergeCell ref="C60:E60"/>
    <mergeCell ref="I60:K60"/>
    <mergeCell ref="C61:E61"/>
    <mergeCell ref="I61:K61"/>
    <mergeCell ref="I63:K63"/>
    <mergeCell ref="E56:F56"/>
    <mergeCell ref="B57:G57"/>
    <mergeCell ref="B58:G58"/>
    <mergeCell ref="C59:E59"/>
    <mergeCell ref="C51:F51"/>
    <mergeCell ref="C52:F52"/>
    <mergeCell ref="C53:F53"/>
    <mergeCell ref="C54:F54"/>
    <mergeCell ref="B47:B48"/>
    <mergeCell ref="C47:C48"/>
    <mergeCell ref="G47:G48"/>
    <mergeCell ref="B49:B50"/>
    <mergeCell ref="C49:D50"/>
    <mergeCell ref="G49:G50"/>
    <mergeCell ref="C42:E42"/>
    <mergeCell ref="C43:E43"/>
    <mergeCell ref="B45:G45"/>
    <mergeCell ref="C46:F46"/>
    <mergeCell ref="I47:K48"/>
    <mergeCell ref="I49:K50"/>
    <mergeCell ref="C39:E39"/>
    <mergeCell ref="C40:E40"/>
    <mergeCell ref="C41:E41"/>
    <mergeCell ref="C36:E36"/>
    <mergeCell ref="C37:E37"/>
    <mergeCell ref="C38:E38"/>
    <mergeCell ref="I38:K38"/>
    <mergeCell ref="C29:D29"/>
    <mergeCell ref="C30:D30"/>
    <mergeCell ref="C32:F32"/>
    <mergeCell ref="B34:G34"/>
    <mergeCell ref="C35:E35"/>
    <mergeCell ref="E24:F24"/>
    <mergeCell ref="B25:G25"/>
    <mergeCell ref="B26:G26"/>
    <mergeCell ref="B27:G27"/>
    <mergeCell ref="C28:E28"/>
    <mergeCell ref="I29:K29"/>
    <mergeCell ref="B16:G16"/>
    <mergeCell ref="B17:G17"/>
    <mergeCell ref="B13:D14"/>
    <mergeCell ref="E13:G13"/>
    <mergeCell ref="E14:G14"/>
    <mergeCell ref="B15:D15"/>
    <mergeCell ref="E15:G15"/>
    <mergeCell ref="B10:D10"/>
    <mergeCell ref="E10:G10"/>
    <mergeCell ref="B11:D11"/>
    <mergeCell ref="E11:G11"/>
    <mergeCell ref="B12:G12"/>
    <mergeCell ref="B7:D7"/>
    <mergeCell ref="E7:G7"/>
    <mergeCell ref="B8:D8"/>
    <mergeCell ref="E8:G8"/>
    <mergeCell ref="B9:D9"/>
    <mergeCell ref="E9:G9"/>
    <mergeCell ref="B4:D4"/>
    <mergeCell ref="E4:G4"/>
    <mergeCell ref="B5:D5"/>
    <mergeCell ref="E5:G5"/>
    <mergeCell ref="B6:D6"/>
    <mergeCell ref="E6:G6"/>
    <mergeCell ref="B1:G1"/>
    <mergeCell ref="B2:D2"/>
    <mergeCell ref="E2:G2"/>
    <mergeCell ref="B3:D3"/>
    <mergeCell ref="E3:G3"/>
  </mergeCells>
  <hyperlinks>
    <hyperlink ref="J2" location="RESUMO!A1" display="&lt;- RESUMO"/>
    <hyperlink ref="I83:I84" location="'UNIFORMES E EPI''S'!A1" display="Valor obtido na aba &quot;Uniformes e Epi's&quot;"/>
    <hyperlink ref="I66" r:id="rId1"/>
    <hyperlink ref="I79" r:id="rId2"/>
    <hyperlink ref="I98" r:id="rId3"/>
  </hyperlinks>
  <pageMargins left="0.511811024" right="0.511811024" top="0.78740157499999996" bottom="0.78740157499999996" header="0.31496062000000002" footer="0.31496062000000002"/>
  <pageSetup paperSize="9" scale="50" fitToHeight="0" orientation="portrait" r:id="rId4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111"/>
  <sheetViews>
    <sheetView topLeftCell="A79" zoomScale="60" zoomScaleNormal="60" workbookViewId="0">
      <selection activeCell="J53" sqref="J53"/>
    </sheetView>
  </sheetViews>
  <sheetFormatPr defaultRowHeight="15" x14ac:dyDescent="0.25"/>
  <cols>
    <col min="1" max="1" width="3.28515625" style="8" customWidth="1"/>
    <col min="2" max="2" width="5.140625" style="8" customWidth="1"/>
    <col min="3" max="3" width="44.5703125" style="8" customWidth="1"/>
    <col min="4" max="4" width="49.28515625" style="8" customWidth="1"/>
    <col min="5" max="5" width="38.85546875" style="8" customWidth="1"/>
    <col min="6" max="6" width="35.28515625" style="8" customWidth="1"/>
    <col min="7" max="7" width="25.5703125" style="8" customWidth="1"/>
    <col min="8" max="8" width="2.28515625" style="8" customWidth="1"/>
    <col min="9" max="9" width="60.7109375" style="8" customWidth="1"/>
    <col min="10" max="11" width="55.7109375" style="8" customWidth="1"/>
    <col min="12" max="12" width="4.140625" style="8" customWidth="1"/>
    <col min="13" max="13" width="12.5703125" style="8" customWidth="1"/>
    <col min="14" max="14" width="13.85546875" style="8" customWidth="1"/>
    <col min="15" max="15" width="14" style="8" customWidth="1"/>
    <col min="16" max="16" width="14.28515625" style="8" customWidth="1"/>
    <col min="17" max="17" width="15.140625" style="8" customWidth="1"/>
    <col min="18" max="18" width="16" style="8" customWidth="1"/>
    <col min="19" max="19" width="14.7109375" style="8" customWidth="1"/>
    <col min="20" max="20" width="13" style="8" customWidth="1"/>
    <col min="21" max="16384" width="9.140625" style="8"/>
  </cols>
  <sheetData>
    <row r="1" spans="2:23" ht="50.1" customHeight="1" thickBot="1" x14ac:dyDescent="0.4">
      <c r="B1" s="610" t="s">
        <v>39</v>
      </c>
      <c r="C1" s="611"/>
      <c r="D1" s="611"/>
      <c r="E1" s="611"/>
      <c r="F1" s="611"/>
      <c r="G1" s="612"/>
      <c r="H1" s="110"/>
      <c r="I1" s="503" t="s">
        <v>54</v>
      </c>
      <c r="J1" s="503"/>
      <c r="K1" s="503"/>
      <c r="L1" s="258"/>
      <c r="M1" s="258"/>
      <c r="N1" s="258"/>
      <c r="O1" s="258"/>
      <c r="P1" s="258"/>
      <c r="Q1" s="258"/>
      <c r="R1" s="258"/>
      <c r="S1" s="258"/>
      <c r="T1" s="258"/>
      <c r="U1" s="259"/>
      <c r="V1" s="259"/>
      <c r="W1" s="259"/>
    </row>
    <row r="2" spans="2:23" ht="24.95" customHeight="1" x14ac:dyDescent="0.35">
      <c r="B2" s="613" t="s">
        <v>0</v>
      </c>
      <c r="C2" s="614"/>
      <c r="D2" s="614"/>
      <c r="E2" s="615"/>
      <c r="F2" s="616"/>
      <c r="G2" s="617"/>
      <c r="H2" s="111"/>
      <c r="I2" s="112" t="s">
        <v>58</v>
      </c>
      <c r="J2" s="425" t="s">
        <v>294</v>
      </c>
      <c r="K2" s="273"/>
      <c r="L2" s="273"/>
      <c r="M2" s="260"/>
      <c r="N2" s="260"/>
      <c r="O2" s="260"/>
      <c r="P2" s="260"/>
      <c r="Q2" s="260"/>
      <c r="R2" s="260"/>
      <c r="S2" s="260"/>
      <c r="T2" s="260"/>
      <c r="U2" s="259"/>
      <c r="V2" s="259"/>
      <c r="W2" s="259"/>
    </row>
    <row r="3" spans="2:23" ht="24.95" customHeight="1" x14ac:dyDescent="0.35">
      <c r="B3" s="596" t="s">
        <v>1</v>
      </c>
      <c r="C3" s="597"/>
      <c r="D3" s="597"/>
      <c r="E3" s="595"/>
      <c r="F3" s="547"/>
      <c r="G3" s="548"/>
      <c r="H3" s="115"/>
      <c r="I3" s="116"/>
      <c r="J3" s="261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59"/>
      <c r="V3" s="259"/>
      <c r="W3" s="259"/>
    </row>
    <row r="4" spans="2:23" ht="24.95" customHeight="1" x14ac:dyDescent="0.35">
      <c r="B4" s="596" t="s">
        <v>2</v>
      </c>
      <c r="C4" s="597"/>
      <c r="D4" s="597"/>
      <c r="E4" s="595"/>
      <c r="F4" s="547"/>
      <c r="G4" s="548"/>
      <c r="H4" s="115"/>
      <c r="I4" s="116"/>
      <c r="J4" s="261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59"/>
      <c r="W4" s="259"/>
    </row>
    <row r="5" spans="2:23" ht="24.95" customHeight="1" x14ac:dyDescent="0.35">
      <c r="B5" s="598" t="s">
        <v>55</v>
      </c>
      <c r="C5" s="599"/>
      <c r="D5" s="600"/>
      <c r="E5" s="601"/>
      <c r="F5" s="602"/>
      <c r="G5" s="603"/>
      <c r="H5" s="115"/>
      <c r="I5" s="116"/>
      <c r="J5" s="261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59"/>
      <c r="W5" s="259"/>
    </row>
    <row r="6" spans="2:23" ht="24.95" customHeight="1" x14ac:dyDescent="0.35">
      <c r="B6" s="596" t="s">
        <v>3</v>
      </c>
      <c r="C6" s="597"/>
      <c r="D6" s="597"/>
      <c r="E6" s="595" t="s">
        <v>56</v>
      </c>
      <c r="F6" s="547"/>
      <c r="G6" s="548"/>
      <c r="H6" s="115"/>
      <c r="I6" s="116"/>
      <c r="J6" s="261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59"/>
      <c r="V6" s="259"/>
      <c r="W6" s="259"/>
    </row>
    <row r="7" spans="2:23" ht="24.95" customHeight="1" x14ac:dyDescent="0.35">
      <c r="B7" s="618" t="s">
        <v>40</v>
      </c>
      <c r="C7" s="619"/>
      <c r="D7" s="619"/>
      <c r="E7" s="601"/>
      <c r="F7" s="602"/>
      <c r="G7" s="603"/>
      <c r="H7" s="115"/>
      <c r="I7" s="116"/>
      <c r="J7" s="261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59"/>
      <c r="V7" s="259"/>
      <c r="W7" s="259"/>
    </row>
    <row r="8" spans="2:23" ht="24.95" customHeight="1" x14ac:dyDescent="0.35">
      <c r="B8" s="607" t="s">
        <v>57</v>
      </c>
      <c r="C8" s="608"/>
      <c r="D8" s="609"/>
      <c r="E8" s="601"/>
      <c r="F8" s="602"/>
      <c r="G8" s="603"/>
      <c r="H8" s="115"/>
      <c r="I8" s="116"/>
      <c r="J8" s="261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59"/>
      <c r="V8" s="259"/>
      <c r="W8" s="259"/>
    </row>
    <row r="9" spans="2:23" ht="24.95" customHeight="1" x14ac:dyDescent="0.35">
      <c r="B9" s="607" t="s">
        <v>45</v>
      </c>
      <c r="C9" s="608"/>
      <c r="D9" s="609"/>
      <c r="E9" s="595" t="s">
        <v>182</v>
      </c>
      <c r="F9" s="547"/>
      <c r="G9" s="548"/>
      <c r="H9" s="111"/>
      <c r="I9" s="116" t="s">
        <v>59</v>
      </c>
      <c r="J9" s="217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59"/>
      <c r="V9" s="259"/>
      <c r="W9" s="259"/>
    </row>
    <row r="10" spans="2:23" ht="24.95" customHeight="1" x14ac:dyDescent="0.35">
      <c r="B10" s="596" t="s">
        <v>4</v>
      </c>
      <c r="C10" s="597"/>
      <c r="D10" s="597"/>
      <c r="E10" s="595">
        <v>12</v>
      </c>
      <c r="F10" s="547"/>
      <c r="G10" s="548"/>
      <c r="H10" s="115"/>
      <c r="I10" s="116"/>
      <c r="J10" s="261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59"/>
      <c r="V10" s="259"/>
      <c r="W10" s="259"/>
    </row>
    <row r="11" spans="2:23" ht="24.95" customHeight="1" x14ac:dyDescent="0.35">
      <c r="B11" s="598" t="s">
        <v>122</v>
      </c>
      <c r="C11" s="599"/>
      <c r="D11" s="600"/>
      <c r="E11" s="601" t="s">
        <v>123</v>
      </c>
      <c r="F11" s="602"/>
      <c r="G11" s="603"/>
      <c r="H11" s="115"/>
      <c r="I11" s="116" t="s">
        <v>124</v>
      </c>
      <c r="J11" s="261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59"/>
      <c r="V11" s="259"/>
      <c r="W11" s="259"/>
    </row>
    <row r="12" spans="2:23" ht="18" customHeight="1" x14ac:dyDescent="0.35">
      <c r="B12" s="604"/>
      <c r="C12" s="605"/>
      <c r="D12" s="605"/>
      <c r="E12" s="605"/>
      <c r="F12" s="595"/>
      <c r="G12" s="606"/>
      <c r="H12" s="115"/>
      <c r="I12" s="116"/>
      <c r="J12" s="261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59"/>
      <c r="V12" s="259"/>
      <c r="W12" s="259"/>
    </row>
    <row r="13" spans="2:23" ht="24.95" customHeight="1" x14ac:dyDescent="0.35">
      <c r="B13" s="581" t="s">
        <v>41</v>
      </c>
      <c r="C13" s="582"/>
      <c r="D13" s="583"/>
      <c r="E13" s="587" t="s">
        <v>164</v>
      </c>
      <c r="F13" s="588"/>
      <c r="G13" s="589"/>
      <c r="H13" s="115"/>
      <c r="I13" s="116"/>
      <c r="J13" s="217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59"/>
      <c r="V13" s="259"/>
      <c r="W13" s="259"/>
    </row>
    <row r="14" spans="2:23" ht="24.95" customHeight="1" x14ac:dyDescent="0.35">
      <c r="B14" s="584"/>
      <c r="C14" s="585"/>
      <c r="D14" s="586"/>
      <c r="E14" s="590" t="s">
        <v>280</v>
      </c>
      <c r="F14" s="591"/>
      <c r="G14" s="592"/>
      <c r="H14" s="115"/>
      <c r="I14" s="116"/>
      <c r="J14" s="217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59"/>
      <c r="V14" s="259"/>
      <c r="W14" s="259"/>
    </row>
    <row r="15" spans="2:23" ht="24.95" customHeight="1" thickBot="1" x14ac:dyDescent="0.4">
      <c r="B15" s="593" t="s">
        <v>42</v>
      </c>
      <c r="C15" s="594"/>
      <c r="D15" s="594"/>
      <c r="E15" s="595">
        <v>1</v>
      </c>
      <c r="F15" s="547"/>
      <c r="G15" s="548"/>
      <c r="H15" s="115"/>
      <c r="I15" s="140"/>
      <c r="J15" s="217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59"/>
      <c r="V15" s="259"/>
      <c r="W15" s="259"/>
    </row>
    <row r="16" spans="2:23" ht="24.95" customHeight="1" x14ac:dyDescent="0.35">
      <c r="B16" s="578" t="s">
        <v>5</v>
      </c>
      <c r="C16" s="579"/>
      <c r="D16" s="579"/>
      <c r="E16" s="579"/>
      <c r="F16" s="579"/>
      <c r="G16" s="580"/>
      <c r="H16" s="115"/>
      <c r="I16" s="115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259"/>
      <c r="V16" s="259"/>
      <c r="W16" s="259"/>
    </row>
    <row r="17" spans="2:23" ht="24.95" customHeight="1" thickBot="1" x14ac:dyDescent="0.4">
      <c r="B17" s="533" t="s">
        <v>49</v>
      </c>
      <c r="C17" s="528"/>
      <c r="D17" s="528"/>
      <c r="E17" s="528"/>
      <c r="F17" s="528"/>
      <c r="G17" s="534"/>
      <c r="H17" s="115"/>
      <c r="I17" s="115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259"/>
      <c r="V17" s="259"/>
      <c r="W17" s="259"/>
    </row>
    <row r="18" spans="2:23" ht="24.95" customHeight="1" x14ac:dyDescent="0.35">
      <c r="B18" s="120" t="s">
        <v>62</v>
      </c>
      <c r="C18" s="145" t="s">
        <v>63</v>
      </c>
      <c r="D18" s="122" t="s">
        <v>64</v>
      </c>
      <c r="E18" s="122" t="s">
        <v>65</v>
      </c>
      <c r="F18" s="122" t="s">
        <v>66</v>
      </c>
      <c r="G18" s="123" t="s">
        <v>67</v>
      </c>
      <c r="H18" s="115"/>
      <c r="I18" s="112" t="s">
        <v>58</v>
      </c>
      <c r="J18" s="113"/>
      <c r="K18" s="216"/>
      <c r="L18" s="273"/>
      <c r="M18" s="260"/>
      <c r="N18" s="260"/>
      <c r="O18" s="260"/>
      <c r="P18" s="260"/>
      <c r="Q18" s="260"/>
      <c r="R18" s="260"/>
      <c r="S18" s="260"/>
      <c r="T18" s="260"/>
      <c r="U18" s="259"/>
      <c r="V18" s="259"/>
      <c r="W18" s="259"/>
    </row>
    <row r="19" spans="2:23" ht="24.95" customHeight="1" x14ac:dyDescent="0.35">
      <c r="B19" s="124" t="s">
        <v>6</v>
      </c>
      <c r="C19" s="125" t="s">
        <v>43</v>
      </c>
      <c r="D19" s="126" t="s">
        <v>68</v>
      </c>
      <c r="E19" s="127">
        <v>1</v>
      </c>
      <c r="F19" s="128">
        <v>0</v>
      </c>
      <c r="G19" s="129">
        <f>F19</f>
        <v>0</v>
      </c>
      <c r="H19" s="111"/>
      <c r="I19" s="130" t="s">
        <v>61</v>
      </c>
      <c r="J19" s="131"/>
      <c r="K19" s="261"/>
      <c r="L19" s="260"/>
      <c r="M19" s="260"/>
      <c r="N19" s="260"/>
      <c r="O19" s="260"/>
      <c r="P19" s="260"/>
      <c r="Q19" s="260"/>
      <c r="R19" s="260"/>
      <c r="S19" s="260"/>
      <c r="T19" s="260"/>
      <c r="U19" s="259"/>
      <c r="V19" s="259"/>
      <c r="W19" s="259"/>
    </row>
    <row r="20" spans="2:23" ht="24.95" customHeight="1" x14ac:dyDescent="0.35">
      <c r="B20" s="124" t="s">
        <v>7</v>
      </c>
      <c r="C20" s="125" t="s">
        <v>44</v>
      </c>
      <c r="D20" s="126" t="s">
        <v>68</v>
      </c>
      <c r="E20" s="127">
        <v>220</v>
      </c>
      <c r="F20" s="132">
        <f>(G19+G21)/E20</f>
        <v>0</v>
      </c>
      <c r="G20" s="129">
        <f>F20</f>
        <v>0</v>
      </c>
      <c r="H20" s="111"/>
      <c r="I20" s="116" t="s">
        <v>159</v>
      </c>
      <c r="J20" s="117"/>
      <c r="K20" s="217"/>
      <c r="L20" s="262"/>
      <c r="M20" s="262"/>
      <c r="N20" s="262"/>
      <c r="O20" s="262"/>
      <c r="P20" s="262"/>
      <c r="Q20" s="260"/>
      <c r="R20" s="260"/>
      <c r="S20" s="260"/>
      <c r="T20" s="260"/>
      <c r="U20" s="259"/>
      <c r="V20" s="259"/>
      <c r="W20" s="259"/>
    </row>
    <row r="21" spans="2:23" ht="24.95" customHeight="1" x14ac:dyDescent="0.35">
      <c r="B21" s="124" t="s">
        <v>8</v>
      </c>
      <c r="C21" s="125" t="s">
        <v>180</v>
      </c>
      <c r="D21" s="133">
        <v>0</v>
      </c>
      <c r="E21" s="134">
        <v>0</v>
      </c>
      <c r="F21" s="132">
        <f>F19*D21</f>
        <v>0</v>
      </c>
      <c r="G21" s="129">
        <f>F21</f>
        <v>0</v>
      </c>
      <c r="H21" s="111"/>
      <c r="I21" s="250"/>
      <c r="J21" s="251"/>
      <c r="K21" s="283"/>
      <c r="L21" s="284"/>
      <c r="M21" s="284"/>
      <c r="N21" s="284"/>
      <c r="O21" s="284"/>
      <c r="P21" s="284"/>
      <c r="Q21" s="284"/>
      <c r="R21" s="284"/>
      <c r="S21" s="284"/>
      <c r="T21" s="284"/>
      <c r="U21" s="259"/>
      <c r="V21" s="259"/>
      <c r="W21" s="259"/>
    </row>
    <row r="22" spans="2:23" ht="24.95" customHeight="1" x14ac:dyDescent="0.35">
      <c r="B22" s="124" t="s">
        <v>9</v>
      </c>
      <c r="C22" s="125" t="s">
        <v>69</v>
      </c>
      <c r="D22" s="133">
        <v>0</v>
      </c>
      <c r="E22" s="134">
        <v>0</v>
      </c>
      <c r="F22" s="132">
        <f>F20*D22</f>
        <v>0</v>
      </c>
      <c r="G22" s="129">
        <f>F22*E22</f>
        <v>0</v>
      </c>
      <c r="H22" s="111"/>
      <c r="I22" s="135"/>
      <c r="J22" s="136"/>
      <c r="K22" s="263"/>
      <c r="L22" s="264"/>
      <c r="M22" s="264"/>
      <c r="N22" s="264"/>
      <c r="O22" s="264"/>
      <c r="P22" s="264"/>
      <c r="Q22" s="264"/>
      <c r="R22" s="264"/>
      <c r="S22" s="264"/>
      <c r="T22" s="264"/>
      <c r="U22" s="259"/>
      <c r="V22" s="259"/>
      <c r="W22" s="259"/>
    </row>
    <row r="23" spans="2:23" ht="24.95" customHeight="1" thickBot="1" x14ac:dyDescent="0.4">
      <c r="B23" s="124" t="s">
        <v>10</v>
      </c>
      <c r="C23" s="125" t="s">
        <v>11</v>
      </c>
      <c r="D23" s="138"/>
      <c r="E23" s="132" t="s">
        <v>46</v>
      </c>
      <c r="F23" s="132"/>
      <c r="G23" s="129"/>
      <c r="H23" s="139"/>
      <c r="I23" s="140" t="s">
        <v>154</v>
      </c>
      <c r="J23" s="141"/>
      <c r="K23" s="217"/>
      <c r="L23" s="262"/>
      <c r="M23" s="262"/>
      <c r="N23" s="262"/>
      <c r="O23" s="262"/>
      <c r="P23" s="262"/>
      <c r="Q23" s="262"/>
      <c r="R23" s="262"/>
      <c r="S23" s="262"/>
      <c r="T23" s="262"/>
      <c r="U23" s="259"/>
      <c r="V23" s="259"/>
      <c r="W23" s="259"/>
    </row>
    <row r="24" spans="2:23" ht="24.95" customHeight="1" x14ac:dyDescent="0.35">
      <c r="B24" s="142"/>
      <c r="C24" s="143"/>
      <c r="D24" s="143"/>
      <c r="E24" s="528" t="s">
        <v>50</v>
      </c>
      <c r="F24" s="529"/>
      <c r="G24" s="144">
        <f>G19+G21+G22</f>
        <v>0</v>
      </c>
      <c r="H24" s="139"/>
      <c r="I24" s="139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259"/>
      <c r="V24" s="259"/>
      <c r="W24" s="259"/>
    </row>
    <row r="25" spans="2:23" ht="21" x14ac:dyDescent="0.35">
      <c r="B25" s="546"/>
      <c r="C25" s="547"/>
      <c r="D25" s="547"/>
      <c r="E25" s="547"/>
      <c r="F25" s="547"/>
      <c r="G25" s="548"/>
      <c r="H25" s="115"/>
      <c r="I25" s="115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259"/>
      <c r="V25" s="259"/>
      <c r="W25" s="259"/>
    </row>
    <row r="26" spans="2:23" ht="24.95" customHeight="1" x14ac:dyDescent="0.35">
      <c r="B26" s="533" t="s">
        <v>13</v>
      </c>
      <c r="C26" s="528"/>
      <c r="D26" s="528"/>
      <c r="E26" s="528"/>
      <c r="F26" s="528"/>
      <c r="G26" s="534"/>
      <c r="H26" s="115"/>
      <c r="I26" s="115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259"/>
      <c r="V26" s="259"/>
      <c r="W26" s="259"/>
    </row>
    <row r="27" spans="2:23" ht="24.95" customHeight="1" thickBot="1" x14ac:dyDescent="0.4">
      <c r="B27" s="552" t="s">
        <v>72</v>
      </c>
      <c r="C27" s="553"/>
      <c r="D27" s="553"/>
      <c r="E27" s="553"/>
      <c r="F27" s="553"/>
      <c r="G27" s="554"/>
      <c r="H27" s="115"/>
      <c r="I27" s="115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259"/>
      <c r="V27" s="259"/>
      <c r="W27" s="259"/>
    </row>
    <row r="28" spans="2:23" ht="24.95" customHeight="1" x14ac:dyDescent="0.35">
      <c r="B28" s="120" t="s">
        <v>73</v>
      </c>
      <c r="C28" s="576" t="s">
        <v>74</v>
      </c>
      <c r="D28" s="555"/>
      <c r="E28" s="577"/>
      <c r="F28" s="122" t="s">
        <v>64</v>
      </c>
      <c r="G28" s="123" t="s">
        <v>67</v>
      </c>
      <c r="H28" s="115"/>
      <c r="I28" s="112" t="s">
        <v>58</v>
      </c>
      <c r="J28" s="113"/>
      <c r="K28" s="113"/>
      <c r="L28" s="216"/>
      <c r="M28" s="260"/>
      <c r="N28" s="260"/>
      <c r="O28" s="260"/>
      <c r="P28" s="260"/>
      <c r="Q28" s="260"/>
      <c r="R28" s="260"/>
      <c r="S28" s="260"/>
      <c r="T28" s="260"/>
      <c r="U28" s="259"/>
      <c r="V28" s="259"/>
      <c r="W28" s="259"/>
    </row>
    <row r="29" spans="2:23" ht="53.25" customHeight="1" x14ac:dyDescent="0.35">
      <c r="B29" s="124" t="s">
        <v>6</v>
      </c>
      <c r="C29" s="531" t="s">
        <v>75</v>
      </c>
      <c r="D29" s="542"/>
      <c r="E29" s="146" t="s">
        <v>76</v>
      </c>
      <c r="F29" s="146">
        <v>8.3299999999999999E-2</v>
      </c>
      <c r="G29" s="147">
        <f>G24*F29</f>
        <v>0</v>
      </c>
      <c r="H29" s="115"/>
      <c r="I29" s="504" t="s">
        <v>79</v>
      </c>
      <c r="J29" s="505"/>
      <c r="K29" s="505"/>
      <c r="L29" s="217"/>
      <c r="M29" s="262"/>
      <c r="N29" s="262"/>
      <c r="O29" s="262"/>
      <c r="P29" s="262"/>
      <c r="Q29" s="262"/>
      <c r="R29" s="262"/>
      <c r="S29" s="262"/>
      <c r="T29" s="262"/>
      <c r="U29" s="259"/>
      <c r="V29" s="259"/>
      <c r="W29" s="259"/>
    </row>
    <row r="30" spans="2:23" ht="24.95" customHeight="1" thickBot="1" x14ac:dyDescent="0.4">
      <c r="B30" s="124" t="s">
        <v>7</v>
      </c>
      <c r="C30" s="531" t="s">
        <v>48</v>
      </c>
      <c r="D30" s="542"/>
      <c r="E30" s="148" t="s">
        <v>77</v>
      </c>
      <c r="F30" s="148">
        <v>0.121</v>
      </c>
      <c r="G30" s="147">
        <f>G24*F30</f>
        <v>0</v>
      </c>
      <c r="H30" s="115"/>
      <c r="I30" s="140" t="s">
        <v>80</v>
      </c>
      <c r="J30" s="252"/>
      <c r="K30" s="252"/>
      <c r="L30" s="261"/>
      <c r="M30" s="260"/>
      <c r="N30" s="260"/>
      <c r="O30" s="260"/>
      <c r="P30" s="260"/>
      <c r="Q30" s="260"/>
      <c r="R30" s="260"/>
      <c r="S30" s="260"/>
      <c r="T30" s="260"/>
      <c r="U30" s="259"/>
      <c r="V30" s="259"/>
      <c r="W30" s="259"/>
    </row>
    <row r="31" spans="2:23" ht="24.95" customHeight="1" x14ac:dyDescent="0.35">
      <c r="B31" s="149"/>
      <c r="C31" s="150"/>
      <c r="D31" s="150"/>
      <c r="E31" s="151"/>
      <c r="F31" s="152" t="s">
        <v>71</v>
      </c>
      <c r="G31" s="153">
        <f>G29+G30</f>
        <v>0</v>
      </c>
      <c r="H31" s="115"/>
      <c r="I31" s="115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259"/>
      <c r="V31" s="259"/>
      <c r="W31" s="259"/>
    </row>
    <row r="32" spans="2:23" ht="24.95" customHeight="1" x14ac:dyDescent="0.35">
      <c r="B32" s="124" t="s">
        <v>8</v>
      </c>
      <c r="C32" s="570" t="s">
        <v>78</v>
      </c>
      <c r="D32" s="571"/>
      <c r="E32" s="571"/>
      <c r="F32" s="572"/>
      <c r="G32" s="154">
        <f>F44*G31</f>
        <v>0</v>
      </c>
      <c r="H32" s="115"/>
      <c r="I32" s="115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259"/>
      <c r="V32" s="259"/>
      <c r="W32" s="259"/>
    </row>
    <row r="33" spans="2:23" ht="24.95" customHeight="1" x14ac:dyDescent="0.35">
      <c r="B33" s="155"/>
      <c r="C33" s="156"/>
      <c r="D33" s="156"/>
      <c r="E33" s="156"/>
      <c r="F33" s="157" t="s">
        <v>84</v>
      </c>
      <c r="G33" s="158">
        <f>G31+G32</f>
        <v>0</v>
      </c>
      <c r="H33" s="115"/>
      <c r="I33" s="115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259"/>
      <c r="V33" s="259"/>
      <c r="W33" s="259"/>
    </row>
    <row r="34" spans="2:23" ht="42.75" customHeight="1" thickBot="1" x14ac:dyDescent="0.4">
      <c r="B34" s="573" t="s">
        <v>82</v>
      </c>
      <c r="C34" s="574"/>
      <c r="D34" s="574"/>
      <c r="E34" s="574"/>
      <c r="F34" s="574"/>
      <c r="G34" s="575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259"/>
      <c r="V34" s="259"/>
      <c r="W34" s="259"/>
    </row>
    <row r="35" spans="2:23" ht="24.95" customHeight="1" x14ac:dyDescent="0.35">
      <c r="B35" s="159" t="s">
        <v>81</v>
      </c>
      <c r="C35" s="569" t="s">
        <v>83</v>
      </c>
      <c r="D35" s="569"/>
      <c r="E35" s="569"/>
      <c r="F35" s="160" t="s">
        <v>64</v>
      </c>
      <c r="G35" s="161" t="s">
        <v>67</v>
      </c>
      <c r="H35" s="111"/>
      <c r="I35" s="112" t="s">
        <v>58</v>
      </c>
      <c r="J35" s="113"/>
      <c r="K35" s="113"/>
      <c r="L35" s="216"/>
      <c r="M35" s="260"/>
      <c r="N35" s="260"/>
      <c r="O35" s="260"/>
      <c r="P35" s="260"/>
      <c r="Q35" s="260"/>
      <c r="R35" s="260"/>
      <c r="S35" s="260"/>
      <c r="T35" s="260"/>
      <c r="U35" s="259"/>
      <c r="V35" s="259"/>
      <c r="W35" s="259"/>
    </row>
    <row r="36" spans="2:23" ht="24.95" customHeight="1" x14ac:dyDescent="0.35">
      <c r="B36" s="215" t="s">
        <v>6</v>
      </c>
      <c r="C36" s="541" t="s">
        <v>14</v>
      </c>
      <c r="D36" s="531"/>
      <c r="E36" s="542"/>
      <c r="F36" s="146">
        <v>0.2</v>
      </c>
      <c r="G36" s="163">
        <f>G24*F36</f>
        <v>0</v>
      </c>
      <c r="H36" s="111"/>
      <c r="I36" s="116" t="s">
        <v>85</v>
      </c>
      <c r="J36" s="117"/>
      <c r="K36" s="117"/>
      <c r="L36" s="217"/>
      <c r="M36" s="262"/>
      <c r="N36" s="262"/>
      <c r="O36" s="262"/>
      <c r="P36" s="262"/>
      <c r="Q36" s="262"/>
      <c r="R36" s="262"/>
      <c r="S36" s="262"/>
      <c r="T36" s="262"/>
      <c r="U36" s="259"/>
      <c r="V36" s="259"/>
      <c r="W36" s="259"/>
    </row>
    <row r="37" spans="2:23" ht="24.95" customHeight="1" x14ac:dyDescent="0.35">
      <c r="B37" s="215" t="s">
        <v>7</v>
      </c>
      <c r="C37" s="541" t="s">
        <v>15</v>
      </c>
      <c r="D37" s="531"/>
      <c r="E37" s="542"/>
      <c r="F37" s="148">
        <v>2.5000000000000001E-2</v>
      </c>
      <c r="G37" s="163">
        <f>G24*F37</f>
        <v>0</v>
      </c>
      <c r="H37" s="111"/>
      <c r="I37" s="116" t="s">
        <v>85</v>
      </c>
      <c r="J37" s="117"/>
      <c r="K37" s="117"/>
      <c r="L37" s="217"/>
      <c r="M37" s="262"/>
      <c r="N37" s="262"/>
      <c r="O37" s="262"/>
      <c r="P37" s="262"/>
      <c r="Q37" s="262"/>
      <c r="R37" s="262"/>
      <c r="S37" s="262"/>
      <c r="T37" s="262"/>
      <c r="U37" s="259"/>
      <c r="V37" s="259"/>
      <c r="W37" s="259"/>
    </row>
    <row r="38" spans="2:23" ht="56.25" customHeight="1" x14ac:dyDescent="0.35">
      <c r="B38" s="215" t="s">
        <v>8</v>
      </c>
      <c r="C38" s="541" t="s">
        <v>86</v>
      </c>
      <c r="D38" s="531"/>
      <c r="E38" s="542"/>
      <c r="F38" s="164">
        <v>0.06</v>
      </c>
      <c r="G38" s="165">
        <f>G24*F38</f>
        <v>0</v>
      </c>
      <c r="H38" s="166"/>
      <c r="I38" s="504" t="s">
        <v>275</v>
      </c>
      <c r="J38" s="505"/>
      <c r="K38" s="505"/>
      <c r="L38" s="217"/>
      <c r="M38" s="262"/>
      <c r="N38" s="262"/>
      <c r="O38" s="262"/>
      <c r="P38" s="262"/>
      <c r="Q38" s="262"/>
      <c r="R38" s="262"/>
      <c r="S38" s="262"/>
      <c r="T38" s="262"/>
      <c r="U38" s="259"/>
      <c r="V38" s="259"/>
      <c r="W38" s="259"/>
    </row>
    <row r="39" spans="2:23" ht="24.95" customHeight="1" x14ac:dyDescent="0.35">
      <c r="B39" s="215" t="s">
        <v>9</v>
      </c>
      <c r="C39" s="541" t="s">
        <v>16</v>
      </c>
      <c r="D39" s="531"/>
      <c r="E39" s="542"/>
      <c r="F39" s="148">
        <v>1.4999999999999999E-2</v>
      </c>
      <c r="G39" s="163">
        <f>G24*F39</f>
        <v>0</v>
      </c>
      <c r="H39" s="111"/>
      <c r="I39" s="116" t="s">
        <v>85</v>
      </c>
      <c r="J39" s="117"/>
      <c r="K39" s="117"/>
      <c r="L39" s="217"/>
      <c r="M39" s="262"/>
      <c r="N39" s="262"/>
      <c r="O39" s="262"/>
      <c r="P39" s="262"/>
      <c r="Q39" s="262"/>
      <c r="R39" s="262"/>
      <c r="S39" s="262"/>
      <c r="T39" s="262"/>
      <c r="U39" s="259"/>
      <c r="V39" s="259"/>
      <c r="W39" s="259"/>
    </row>
    <row r="40" spans="2:23" ht="24.95" customHeight="1" x14ac:dyDescent="0.35">
      <c r="B40" s="215" t="s">
        <v>10</v>
      </c>
      <c r="C40" s="541" t="s">
        <v>47</v>
      </c>
      <c r="D40" s="531"/>
      <c r="E40" s="542"/>
      <c r="F40" s="148">
        <v>0.01</v>
      </c>
      <c r="G40" s="163">
        <f>G24*F40</f>
        <v>0</v>
      </c>
      <c r="H40" s="111"/>
      <c r="I40" s="116" t="s">
        <v>85</v>
      </c>
      <c r="J40" s="117"/>
      <c r="K40" s="117"/>
      <c r="L40" s="217"/>
      <c r="M40" s="262"/>
      <c r="N40" s="262"/>
      <c r="O40" s="262"/>
      <c r="P40" s="262"/>
      <c r="Q40" s="262"/>
      <c r="R40" s="262"/>
      <c r="S40" s="262"/>
      <c r="T40" s="262"/>
      <c r="U40" s="259"/>
      <c r="V40" s="259"/>
      <c r="W40" s="259"/>
    </row>
    <row r="41" spans="2:23" ht="24.95" customHeight="1" x14ac:dyDescent="0.35">
      <c r="B41" s="215" t="s">
        <v>12</v>
      </c>
      <c r="C41" s="541" t="s">
        <v>17</v>
      </c>
      <c r="D41" s="531"/>
      <c r="E41" s="542"/>
      <c r="F41" s="148">
        <v>6.0000000000000001E-3</v>
      </c>
      <c r="G41" s="163">
        <f>G24*F41</f>
        <v>0</v>
      </c>
      <c r="H41" s="111"/>
      <c r="I41" s="116" t="s">
        <v>85</v>
      </c>
      <c r="J41" s="117"/>
      <c r="K41" s="117"/>
      <c r="L41" s="217"/>
      <c r="M41" s="262"/>
      <c r="N41" s="262"/>
      <c r="O41" s="262"/>
      <c r="P41" s="262"/>
      <c r="Q41" s="262"/>
      <c r="R41" s="262"/>
      <c r="S41" s="262"/>
      <c r="T41" s="262"/>
      <c r="U41" s="259"/>
      <c r="V41" s="259"/>
      <c r="W41" s="259"/>
    </row>
    <row r="42" spans="2:23" ht="24.95" customHeight="1" x14ac:dyDescent="0.35">
      <c r="B42" s="215" t="s">
        <v>18</v>
      </c>
      <c r="C42" s="541" t="s">
        <v>19</v>
      </c>
      <c r="D42" s="531"/>
      <c r="E42" s="542"/>
      <c r="F42" s="148">
        <v>2E-3</v>
      </c>
      <c r="G42" s="163">
        <f>G24*F42</f>
        <v>0</v>
      </c>
      <c r="H42" s="111"/>
      <c r="I42" s="116" t="s">
        <v>85</v>
      </c>
      <c r="J42" s="117"/>
      <c r="K42" s="117"/>
      <c r="L42" s="217"/>
      <c r="M42" s="262"/>
      <c r="N42" s="262"/>
      <c r="O42" s="262"/>
      <c r="P42" s="262"/>
      <c r="Q42" s="262"/>
      <c r="R42" s="262"/>
      <c r="S42" s="262"/>
      <c r="T42" s="262"/>
      <c r="U42" s="259"/>
      <c r="V42" s="259"/>
      <c r="W42" s="259"/>
    </row>
    <row r="43" spans="2:23" ht="24.95" customHeight="1" thickBot="1" x14ac:dyDescent="0.4">
      <c r="B43" s="215" t="s">
        <v>20</v>
      </c>
      <c r="C43" s="541" t="s">
        <v>21</v>
      </c>
      <c r="D43" s="531"/>
      <c r="E43" s="542"/>
      <c r="F43" s="148">
        <v>0.08</v>
      </c>
      <c r="G43" s="163">
        <f>G24*F43</f>
        <v>0</v>
      </c>
      <c r="H43" s="111"/>
      <c r="I43" s="140" t="s">
        <v>85</v>
      </c>
      <c r="J43" s="141"/>
      <c r="K43" s="141"/>
      <c r="L43" s="217"/>
      <c r="M43" s="262"/>
      <c r="N43" s="262"/>
      <c r="O43" s="262"/>
      <c r="P43" s="262"/>
      <c r="Q43" s="262"/>
      <c r="R43" s="262"/>
      <c r="S43" s="262"/>
      <c r="T43" s="262"/>
      <c r="U43" s="259"/>
      <c r="V43" s="259"/>
      <c r="W43" s="259"/>
    </row>
    <row r="44" spans="2:23" ht="24.95" customHeight="1" x14ac:dyDescent="0.35">
      <c r="B44" s="169"/>
      <c r="C44" s="170"/>
      <c r="D44" s="171"/>
      <c r="E44" s="172" t="s">
        <v>87</v>
      </c>
      <c r="F44" s="172">
        <f>SUM(F36:F43)</f>
        <v>0.39800000000000008</v>
      </c>
      <c r="G44" s="173">
        <f>SUM(G36:G43)</f>
        <v>0</v>
      </c>
      <c r="H44" s="111"/>
      <c r="I44" s="111"/>
      <c r="J44" s="111"/>
      <c r="K44" s="111"/>
      <c r="L44" s="331"/>
      <c r="M44" s="331"/>
      <c r="N44" s="331"/>
      <c r="O44" s="331"/>
      <c r="P44" s="331"/>
      <c r="Q44" s="331"/>
      <c r="R44" s="331"/>
      <c r="S44" s="331"/>
      <c r="T44" s="331"/>
      <c r="U44" s="259"/>
      <c r="V44" s="259"/>
      <c r="W44" s="259"/>
    </row>
    <row r="45" spans="2:23" ht="24.95" customHeight="1" thickBot="1" x14ac:dyDescent="0.4">
      <c r="B45" s="552" t="s">
        <v>22</v>
      </c>
      <c r="C45" s="553"/>
      <c r="D45" s="553"/>
      <c r="E45" s="553"/>
      <c r="F45" s="553"/>
      <c r="G45" s="554"/>
      <c r="H45" s="111"/>
      <c r="I45" s="111"/>
      <c r="J45" s="111"/>
      <c r="K45" s="111"/>
      <c r="L45" s="331"/>
      <c r="M45" s="331"/>
      <c r="N45" s="331"/>
      <c r="O45" s="331"/>
      <c r="P45" s="331"/>
      <c r="Q45" s="331"/>
      <c r="R45" s="331"/>
      <c r="S45" s="331"/>
      <c r="T45" s="331"/>
      <c r="U45" s="259"/>
      <c r="V45" s="259"/>
      <c r="W45" s="259"/>
    </row>
    <row r="46" spans="2:23" ht="24.95" customHeight="1" x14ac:dyDescent="0.35">
      <c r="B46" s="120" t="s">
        <v>88</v>
      </c>
      <c r="C46" s="555" t="s">
        <v>89</v>
      </c>
      <c r="D46" s="555"/>
      <c r="E46" s="555"/>
      <c r="F46" s="555"/>
      <c r="G46" s="123" t="s">
        <v>67</v>
      </c>
      <c r="H46" s="111"/>
      <c r="I46" s="112" t="s">
        <v>58</v>
      </c>
      <c r="J46" s="113"/>
      <c r="K46" s="113"/>
      <c r="L46" s="216"/>
      <c r="M46" s="260"/>
      <c r="N46" s="260"/>
      <c r="O46" s="260"/>
      <c r="P46" s="260"/>
      <c r="Q46" s="260"/>
      <c r="R46" s="260"/>
      <c r="S46" s="260"/>
      <c r="T46" s="260"/>
      <c r="U46" s="259"/>
      <c r="V46" s="259"/>
      <c r="W46" s="259"/>
    </row>
    <row r="47" spans="2:23" ht="35.1" customHeight="1" x14ac:dyDescent="0.35">
      <c r="B47" s="556" t="s">
        <v>6</v>
      </c>
      <c r="C47" s="558" t="s">
        <v>90</v>
      </c>
      <c r="D47" s="174" t="s">
        <v>91</v>
      </c>
      <c r="E47" s="175" t="s">
        <v>92</v>
      </c>
      <c r="F47" s="176" t="s">
        <v>94</v>
      </c>
      <c r="G47" s="560">
        <f>IF((D48*E48*F48)-(G19*0.06)&lt;0,0,((D48*E48*F48)-(G19*0.06)))</f>
        <v>184.8</v>
      </c>
      <c r="H47" s="177"/>
      <c r="I47" s="504" t="s">
        <v>276</v>
      </c>
      <c r="J47" s="505"/>
      <c r="K47" s="506"/>
      <c r="L47" s="267"/>
      <c r="M47" s="268"/>
      <c r="N47" s="268"/>
      <c r="O47" s="268"/>
      <c r="P47" s="268"/>
      <c r="Q47" s="268"/>
      <c r="R47" s="268"/>
      <c r="S47" s="268"/>
      <c r="T47" s="268"/>
      <c r="U47" s="259"/>
      <c r="V47" s="259"/>
      <c r="W47" s="259"/>
    </row>
    <row r="48" spans="2:23" ht="35.1" customHeight="1" x14ac:dyDescent="0.35">
      <c r="B48" s="557"/>
      <c r="C48" s="559"/>
      <c r="D48" s="178">
        <v>2</v>
      </c>
      <c r="E48" s="175">
        <v>4.2</v>
      </c>
      <c r="F48" s="179">
        <v>22</v>
      </c>
      <c r="G48" s="561"/>
      <c r="H48" s="177"/>
      <c r="I48" s="504"/>
      <c r="J48" s="505"/>
      <c r="K48" s="506"/>
      <c r="L48" s="267"/>
      <c r="M48" s="268"/>
      <c r="N48" s="268"/>
      <c r="O48" s="268"/>
      <c r="P48" s="268"/>
      <c r="Q48" s="268"/>
      <c r="R48" s="268"/>
      <c r="S48" s="268"/>
      <c r="T48" s="268"/>
      <c r="U48" s="259"/>
      <c r="V48" s="259"/>
      <c r="W48" s="259"/>
    </row>
    <row r="49" spans="2:23" ht="35.1" customHeight="1" x14ac:dyDescent="0.35">
      <c r="B49" s="556" t="s">
        <v>7</v>
      </c>
      <c r="C49" s="562" t="s">
        <v>93</v>
      </c>
      <c r="D49" s="563"/>
      <c r="E49" s="180" t="s">
        <v>92</v>
      </c>
      <c r="F49" s="181" t="s">
        <v>94</v>
      </c>
      <c r="G49" s="560">
        <f>(E50*F50)*(100%-20%)</f>
        <v>0</v>
      </c>
      <c r="H49" s="177"/>
      <c r="I49" s="504" t="s">
        <v>282</v>
      </c>
      <c r="J49" s="505"/>
      <c r="K49" s="505"/>
      <c r="L49" s="267"/>
      <c r="M49" s="268"/>
      <c r="N49" s="268"/>
      <c r="O49" s="268"/>
      <c r="P49" s="268"/>
      <c r="Q49" s="268"/>
      <c r="R49" s="268"/>
      <c r="S49" s="268"/>
      <c r="T49" s="268"/>
      <c r="U49" s="259"/>
      <c r="V49" s="259"/>
      <c r="W49" s="259"/>
    </row>
    <row r="50" spans="2:23" ht="35.1" customHeight="1" x14ac:dyDescent="0.35">
      <c r="B50" s="557"/>
      <c r="C50" s="564"/>
      <c r="D50" s="565"/>
      <c r="E50" s="182">
        <v>0</v>
      </c>
      <c r="F50" s="183">
        <v>22</v>
      </c>
      <c r="G50" s="561"/>
      <c r="H50" s="184"/>
      <c r="I50" s="504"/>
      <c r="J50" s="505"/>
      <c r="K50" s="505"/>
      <c r="L50" s="267"/>
      <c r="M50" s="268"/>
      <c r="N50" s="268"/>
      <c r="O50" s="268"/>
      <c r="P50" s="268"/>
      <c r="Q50" s="268"/>
      <c r="R50" s="268"/>
      <c r="S50" s="268"/>
      <c r="T50" s="268"/>
      <c r="U50" s="259"/>
      <c r="V50" s="259"/>
      <c r="W50" s="259"/>
    </row>
    <row r="51" spans="2:23" ht="24.95" customHeight="1" x14ac:dyDescent="0.35">
      <c r="B51" s="215" t="s">
        <v>8</v>
      </c>
      <c r="C51" s="512" t="s">
        <v>95</v>
      </c>
      <c r="D51" s="513"/>
      <c r="E51" s="513"/>
      <c r="F51" s="514"/>
      <c r="G51" s="165">
        <v>0</v>
      </c>
      <c r="H51" s="185"/>
      <c r="I51" s="116" t="s">
        <v>259</v>
      </c>
      <c r="J51" s="117"/>
      <c r="K51" s="117"/>
      <c r="L51" s="261"/>
      <c r="M51" s="260"/>
      <c r="N51" s="260"/>
      <c r="O51" s="260"/>
      <c r="P51" s="260"/>
      <c r="Q51" s="260"/>
      <c r="R51" s="260"/>
      <c r="S51" s="260"/>
      <c r="T51" s="260"/>
      <c r="U51" s="259"/>
      <c r="V51" s="259"/>
      <c r="W51" s="259"/>
    </row>
    <row r="52" spans="2:23" ht="24.95" customHeight="1" x14ac:dyDescent="0.35">
      <c r="B52" s="215" t="s">
        <v>9</v>
      </c>
      <c r="C52" s="512" t="s">
        <v>96</v>
      </c>
      <c r="D52" s="513"/>
      <c r="E52" s="513"/>
      <c r="F52" s="514"/>
      <c r="G52" s="186">
        <v>0</v>
      </c>
      <c r="H52" s="139"/>
      <c r="I52" s="116" t="s">
        <v>259</v>
      </c>
      <c r="J52" s="117"/>
      <c r="K52" s="117"/>
      <c r="L52" s="261"/>
      <c r="M52" s="260"/>
      <c r="N52" s="260"/>
      <c r="O52" s="260"/>
      <c r="P52" s="260"/>
      <c r="Q52" s="260"/>
      <c r="R52" s="260"/>
      <c r="S52" s="260"/>
      <c r="T52" s="260"/>
      <c r="U52" s="259"/>
      <c r="V52" s="259"/>
      <c r="W52" s="259"/>
    </row>
    <row r="53" spans="2:23" ht="24.95" customHeight="1" x14ac:dyDescent="0.35">
      <c r="B53" s="215" t="s">
        <v>10</v>
      </c>
      <c r="C53" s="512" t="s">
        <v>97</v>
      </c>
      <c r="D53" s="513"/>
      <c r="E53" s="513"/>
      <c r="F53" s="514"/>
      <c r="G53" s="187">
        <v>0</v>
      </c>
      <c r="H53" s="139"/>
      <c r="I53" s="116" t="s">
        <v>259</v>
      </c>
      <c r="J53" s="117"/>
      <c r="K53" s="117"/>
      <c r="L53" s="261"/>
      <c r="M53" s="260"/>
      <c r="N53" s="260"/>
      <c r="O53" s="260"/>
      <c r="P53" s="260"/>
      <c r="Q53" s="260"/>
      <c r="R53" s="260"/>
      <c r="S53" s="260"/>
      <c r="T53" s="260"/>
      <c r="U53" s="259"/>
      <c r="V53" s="259"/>
      <c r="W53" s="259"/>
    </row>
    <row r="54" spans="2:23" ht="24.95" customHeight="1" thickBot="1" x14ac:dyDescent="0.4">
      <c r="B54" s="215" t="s">
        <v>18</v>
      </c>
      <c r="C54" s="535" t="s">
        <v>11</v>
      </c>
      <c r="D54" s="536"/>
      <c r="E54" s="536"/>
      <c r="F54" s="537"/>
      <c r="G54" s="187"/>
      <c r="H54" s="139"/>
      <c r="I54" s="140" t="s">
        <v>154</v>
      </c>
      <c r="J54" s="252"/>
      <c r="K54" s="252"/>
      <c r="L54" s="261"/>
      <c r="M54" s="260"/>
      <c r="N54" s="260"/>
      <c r="O54" s="260"/>
      <c r="P54" s="260"/>
      <c r="Q54" s="260"/>
      <c r="R54" s="260"/>
      <c r="S54" s="260"/>
      <c r="T54" s="260"/>
      <c r="U54" s="259"/>
      <c r="V54" s="259"/>
      <c r="W54" s="259"/>
    </row>
    <row r="55" spans="2:23" ht="24.95" customHeight="1" x14ac:dyDescent="0.35">
      <c r="B55" s="169"/>
      <c r="C55" s="170"/>
      <c r="D55" s="170"/>
      <c r="E55" s="170"/>
      <c r="F55" s="188" t="s">
        <v>71</v>
      </c>
      <c r="G55" s="173">
        <f>SUM(G47:G54)</f>
        <v>184.8</v>
      </c>
      <c r="H55" s="111"/>
      <c r="I55" s="253"/>
      <c r="J55" s="253"/>
      <c r="K55" s="253"/>
      <c r="L55" s="278"/>
      <c r="M55" s="278"/>
      <c r="N55" s="278"/>
      <c r="O55" s="278"/>
      <c r="P55" s="278"/>
      <c r="Q55" s="278"/>
      <c r="R55" s="278"/>
      <c r="S55" s="278"/>
      <c r="T55" s="278"/>
      <c r="U55" s="259"/>
      <c r="V55" s="259"/>
      <c r="W55" s="259"/>
    </row>
    <row r="56" spans="2:23" ht="24.95" customHeight="1" x14ac:dyDescent="0.35">
      <c r="B56" s="142"/>
      <c r="C56" s="143"/>
      <c r="D56" s="143"/>
      <c r="E56" s="528" t="s">
        <v>23</v>
      </c>
      <c r="F56" s="529"/>
      <c r="G56" s="190">
        <f>G33+G44+G55</f>
        <v>184.8</v>
      </c>
      <c r="H56" s="111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9"/>
      <c r="V56" s="259"/>
      <c r="W56" s="259"/>
    </row>
    <row r="57" spans="2:23" ht="23.25" customHeight="1" x14ac:dyDescent="0.35">
      <c r="B57" s="566"/>
      <c r="C57" s="567"/>
      <c r="D57" s="567"/>
      <c r="E57" s="567"/>
      <c r="F57" s="567"/>
      <c r="G57" s="568"/>
      <c r="H57" s="111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9"/>
      <c r="V57" s="259"/>
      <c r="W57" s="259"/>
    </row>
    <row r="58" spans="2:23" ht="24.95" customHeight="1" thickBot="1" x14ac:dyDescent="0.4">
      <c r="B58" s="533" t="s">
        <v>24</v>
      </c>
      <c r="C58" s="528"/>
      <c r="D58" s="528"/>
      <c r="E58" s="528"/>
      <c r="F58" s="528"/>
      <c r="G58" s="534"/>
      <c r="H58" s="111"/>
      <c r="I58" s="255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259"/>
      <c r="V58" s="259"/>
      <c r="W58" s="259"/>
    </row>
    <row r="59" spans="2:23" ht="24.95" customHeight="1" x14ac:dyDescent="0.35">
      <c r="B59" s="237" t="s">
        <v>99</v>
      </c>
      <c r="C59" s="525" t="s">
        <v>100</v>
      </c>
      <c r="D59" s="525"/>
      <c r="E59" s="525"/>
      <c r="F59" s="193" t="s">
        <v>64</v>
      </c>
      <c r="G59" s="194" t="s">
        <v>67</v>
      </c>
      <c r="H59" s="111"/>
      <c r="I59" s="112" t="s">
        <v>58</v>
      </c>
      <c r="J59" s="113"/>
      <c r="K59" s="113"/>
      <c r="L59" s="216"/>
      <c r="M59" s="260"/>
      <c r="N59" s="260"/>
      <c r="O59" s="260"/>
      <c r="P59" s="260"/>
      <c r="Q59" s="260"/>
      <c r="R59" s="260"/>
      <c r="S59" s="260"/>
      <c r="T59" s="260"/>
      <c r="U59" s="259"/>
      <c r="V59" s="259"/>
      <c r="W59" s="259"/>
    </row>
    <row r="60" spans="2:23" ht="24.95" customHeight="1" x14ac:dyDescent="0.35">
      <c r="B60" s="195" t="s">
        <v>6</v>
      </c>
      <c r="C60" s="543" t="s">
        <v>25</v>
      </c>
      <c r="D60" s="544"/>
      <c r="E60" s="545"/>
      <c r="F60" s="196">
        <v>4.1999999999999997E-3</v>
      </c>
      <c r="G60" s="197">
        <f>G24*F60</f>
        <v>0</v>
      </c>
      <c r="H60" s="111"/>
      <c r="I60" s="504" t="s">
        <v>109</v>
      </c>
      <c r="J60" s="505"/>
      <c r="K60" s="505"/>
      <c r="L60" s="269"/>
      <c r="M60" s="270"/>
      <c r="N60" s="270"/>
      <c r="O60" s="270"/>
      <c r="P60" s="270"/>
      <c r="Q60" s="270"/>
      <c r="R60" s="270"/>
      <c r="S60" s="270"/>
      <c r="T60" s="270"/>
      <c r="U60" s="259"/>
      <c r="V60" s="259"/>
      <c r="W60" s="259"/>
    </row>
    <row r="61" spans="2:23" ht="24.95" customHeight="1" x14ac:dyDescent="0.35">
      <c r="B61" s="195" t="s">
        <v>7</v>
      </c>
      <c r="C61" s="543" t="s">
        <v>26</v>
      </c>
      <c r="D61" s="544"/>
      <c r="E61" s="545"/>
      <c r="F61" s="196">
        <v>2.9999999999999997E-4</v>
      </c>
      <c r="G61" s="197">
        <f>G24*F61</f>
        <v>0</v>
      </c>
      <c r="H61" s="111"/>
      <c r="I61" s="504" t="s">
        <v>109</v>
      </c>
      <c r="J61" s="505"/>
      <c r="K61" s="505"/>
      <c r="L61" s="269"/>
      <c r="M61" s="270"/>
      <c r="N61" s="270"/>
      <c r="O61" s="270"/>
      <c r="P61" s="270"/>
      <c r="Q61" s="270"/>
      <c r="R61" s="270"/>
      <c r="S61" s="270"/>
      <c r="T61" s="270"/>
      <c r="U61" s="259"/>
      <c r="V61" s="259"/>
      <c r="W61" s="259"/>
    </row>
    <row r="62" spans="2:23" ht="24.95" customHeight="1" x14ac:dyDescent="0.35">
      <c r="B62" s="195" t="s">
        <v>8</v>
      </c>
      <c r="C62" s="198" t="s">
        <v>110</v>
      </c>
      <c r="D62" s="199"/>
      <c r="E62" s="200"/>
      <c r="F62" s="196">
        <v>3.44E-2</v>
      </c>
      <c r="G62" s="197">
        <f>G24*F62</f>
        <v>0</v>
      </c>
      <c r="H62" s="111"/>
      <c r="I62" s="504" t="s">
        <v>109</v>
      </c>
      <c r="J62" s="505"/>
      <c r="K62" s="505"/>
      <c r="L62" s="269"/>
      <c r="M62" s="270"/>
      <c r="N62" s="270"/>
      <c r="O62" s="270"/>
      <c r="P62" s="270"/>
      <c r="Q62" s="270"/>
      <c r="R62" s="270"/>
      <c r="S62" s="270"/>
      <c r="T62" s="270"/>
      <c r="U62" s="259"/>
      <c r="V62" s="259"/>
      <c r="W62" s="259"/>
    </row>
    <row r="63" spans="2:23" ht="84.95" customHeight="1" x14ac:dyDescent="0.35">
      <c r="B63" s="201" t="s">
        <v>9</v>
      </c>
      <c r="C63" s="549" t="s">
        <v>101</v>
      </c>
      <c r="D63" s="550"/>
      <c r="E63" s="551"/>
      <c r="F63" s="202">
        <v>1.9400000000000001E-2</v>
      </c>
      <c r="G63" s="203">
        <f>G24*F63</f>
        <v>0</v>
      </c>
      <c r="H63" s="111"/>
      <c r="I63" s="640" t="s">
        <v>98</v>
      </c>
      <c r="J63" s="641"/>
      <c r="K63" s="641"/>
      <c r="L63" s="271"/>
      <c r="M63" s="272"/>
      <c r="N63" s="272"/>
      <c r="O63" s="272"/>
      <c r="P63" s="272"/>
      <c r="Q63" s="272"/>
      <c r="R63" s="272"/>
      <c r="S63" s="272"/>
      <c r="T63" s="272"/>
      <c r="U63" s="259"/>
      <c r="V63" s="259"/>
      <c r="W63" s="259"/>
    </row>
    <row r="64" spans="2:23" ht="24.95" customHeight="1" x14ac:dyDescent="0.35">
      <c r="B64" s="201" t="s">
        <v>10</v>
      </c>
      <c r="C64" s="538" t="s">
        <v>102</v>
      </c>
      <c r="D64" s="539"/>
      <c r="E64" s="540"/>
      <c r="F64" s="204">
        <f>F44</f>
        <v>0.39800000000000008</v>
      </c>
      <c r="G64" s="205">
        <f>G63*F64</f>
        <v>0</v>
      </c>
      <c r="H64" s="111"/>
      <c r="I64" s="233"/>
      <c r="J64" s="234"/>
      <c r="K64" s="234"/>
      <c r="L64" s="267"/>
      <c r="M64" s="268"/>
      <c r="N64" s="268"/>
      <c r="O64" s="268"/>
      <c r="P64" s="268"/>
      <c r="Q64" s="268"/>
      <c r="R64" s="268"/>
      <c r="S64" s="268"/>
      <c r="T64" s="268"/>
      <c r="U64" s="259"/>
      <c r="V64" s="259"/>
      <c r="W64" s="259"/>
    </row>
    <row r="65" spans="2:23" ht="24.95" customHeight="1" x14ac:dyDescent="0.35">
      <c r="B65" s="201" t="s">
        <v>12</v>
      </c>
      <c r="C65" s="512" t="s">
        <v>111</v>
      </c>
      <c r="D65" s="513"/>
      <c r="E65" s="514"/>
      <c r="F65" s="206" t="s">
        <v>112</v>
      </c>
      <c r="G65" s="205">
        <f>F65*G24</f>
        <v>0</v>
      </c>
      <c r="H65" s="111"/>
      <c r="I65" s="504" t="s">
        <v>109</v>
      </c>
      <c r="J65" s="505"/>
      <c r="K65" s="505"/>
      <c r="L65" s="269"/>
      <c r="M65" s="270"/>
      <c r="N65" s="270"/>
      <c r="O65" s="270"/>
      <c r="P65" s="270"/>
      <c r="Q65" s="270"/>
      <c r="R65" s="270"/>
      <c r="S65" s="270"/>
      <c r="T65" s="270"/>
      <c r="U65" s="259"/>
      <c r="V65" s="259"/>
      <c r="W65" s="259"/>
    </row>
    <row r="66" spans="2:23" ht="24.95" customHeight="1" thickBot="1" x14ac:dyDescent="0.4">
      <c r="B66" s="142"/>
      <c r="C66" s="143"/>
      <c r="D66" s="143"/>
      <c r="E66" s="207" t="s">
        <v>52</v>
      </c>
      <c r="F66" s="208">
        <f>SUM(F60:F65)</f>
        <v>0.45630000000000009</v>
      </c>
      <c r="G66" s="190">
        <f>SUM(G60:G65)</f>
        <v>0</v>
      </c>
      <c r="H66" s="111"/>
      <c r="I66" s="435" t="s">
        <v>274</v>
      </c>
      <c r="J66" s="252"/>
      <c r="K66" s="279"/>
      <c r="L66" s="111"/>
      <c r="M66" s="111"/>
      <c r="N66" s="111"/>
      <c r="O66" s="111"/>
      <c r="P66" s="111"/>
      <c r="Q66" s="111"/>
      <c r="R66" s="111"/>
      <c r="S66" s="111"/>
      <c r="T66" s="111"/>
      <c r="U66" s="259"/>
      <c r="V66" s="259"/>
      <c r="W66" s="259"/>
    </row>
    <row r="67" spans="2:23" ht="23.25" customHeight="1" x14ac:dyDescent="0.35">
      <c r="B67" s="546"/>
      <c r="C67" s="547"/>
      <c r="D67" s="547"/>
      <c r="E67" s="547"/>
      <c r="F67" s="547"/>
      <c r="G67" s="548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259"/>
      <c r="V67" s="259"/>
      <c r="W67" s="259"/>
    </row>
    <row r="68" spans="2:23" ht="24.95" customHeight="1" thickBot="1" x14ac:dyDescent="0.4">
      <c r="B68" s="533" t="s">
        <v>27</v>
      </c>
      <c r="C68" s="528"/>
      <c r="D68" s="528"/>
      <c r="E68" s="528"/>
      <c r="F68" s="528"/>
      <c r="G68" s="534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259"/>
      <c r="V68" s="259"/>
      <c r="W68" s="259"/>
    </row>
    <row r="69" spans="2:23" ht="24.95" customHeight="1" x14ac:dyDescent="0.35">
      <c r="B69" s="237" t="s">
        <v>114</v>
      </c>
      <c r="C69" s="525" t="s">
        <v>115</v>
      </c>
      <c r="D69" s="525"/>
      <c r="E69" s="525"/>
      <c r="F69" s="193" t="s">
        <v>64</v>
      </c>
      <c r="G69" s="209" t="s">
        <v>67</v>
      </c>
      <c r="H69" s="111"/>
      <c r="I69" s="112" t="s">
        <v>58</v>
      </c>
      <c r="J69" s="113"/>
      <c r="K69" s="113"/>
      <c r="L69" s="216"/>
      <c r="M69" s="273"/>
      <c r="N69" s="273"/>
      <c r="O69" s="273"/>
      <c r="P69" s="273"/>
      <c r="Q69" s="273"/>
      <c r="R69" s="273"/>
      <c r="S69" s="273"/>
      <c r="T69" s="273"/>
      <c r="U69" s="259"/>
      <c r="V69" s="259"/>
      <c r="W69" s="259"/>
    </row>
    <row r="70" spans="2:23" ht="24.95" customHeight="1" x14ac:dyDescent="0.35">
      <c r="B70" s="195" t="s">
        <v>6</v>
      </c>
      <c r="C70" s="543" t="s">
        <v>103</v>
      </c>
      <c r="D70" s="544"/>
      <c r="E70" s="545"/>
      <c r="F70" s="196">
        <v>8.3299999999999999E-2</v>
      </c>
      <c r="G70" s="197">
        <f>(G19+G21)*F70</f>
        <v>0</v>
      </c>
      <c r="H70" s="111"/>
      <c r="I70" s="210" t="s">
        <v>117</v>
      </c>
      <c r="J70" s="211"/>
      <c r="K70" s="211"/>
      <c r="L70" s="274"/>
      <c r="M70" s="275"/>
      <c r="N70" s="275"/>
      <c r="O70" s="275"/>
      <c r="P70" s="275"/>
      <c r="Q70" s="275"/>
      <c r="R70" s="275"/>
      <c r="S70" s="275"/>
      <c r="T70" s="275"/>
      <c r="U70" s="259"/>
      <c r="V70" s="259"/>
      <c r="W70" s="259"/>
    </row>
    <row r="71" spans="2:23" ht="24.95" customHeight="1" x14ac:dyDescent="0.35">
      <c r="B71" s="195" t="s">
        <v>7</v>
      </c>
      <c r="C71" s="543" t="s">
        <v>116</v>
      </c>
      <c r="D71" s="544"/>
      <c r="E71" s="545"/>
      <c r="F71" s="196">
        <v>1.3899999999999999E-2</v>
      </c>
      <c r="G71" s="197">
        <f>G24*F71</f>
        <v>0</v>
      </c>
      <c r="H71" s="111"/>
      <c r="I71" s="210" t="s">
        <v>109</v>
      </c>
      <c r="J71" s="211"/>
      <c r="K71" s="211"/>
      <c r="L71" s="269"/>
      <c r="M71" s="270"/>
      <c r="N71" s="270"/>
      <c r="O71" s="270"/>
      <c r="P71" s="270"/>
      <c r="Q71" s="270"/>
      <c r="R71" s="270"/>
      <c r="S71" s="270"/>
      <c r="T71" s="270"/>
      <c r="U71" s="259"/>
      <c r="V71" s="259"/>
      <c r="W71" s="259"/>
    </row>
    <row r="72" spans="2:23" ht="24.95" customHeight="1" x14ac:dyDescent="0.35">
      <c r="B72" s="195" t="s">
        <v>8</v>
      </c>
      <c r="C72" s="543" t="s">
        <v>104</v>
      </c>
      <c r="D72" s="544"/>
      <c r="E72" s="545"/>
      <c r="F72" s="196">
        <v>2.8E-3</v>
      </c>
      <c r="G72" s="197">
        <f>G24*F72</f>
        <v>0</v>
      </c>
      <c r="H72" s="111"/>
      <c r="I72" s="210" t="s">
        <v>109</v>
      </c>
      <c r="J72" s="211"/>
      <c r="K72" s="211"/>
      <c r="L72" s="269"/>
      <c r="M72" s="270"/>
      <c r="N72" s="270"/>
      <c r="O72" s="270"/>
      <c r="P72" s="270"/>
      <c r="Q72" s="270"/>
      <c r="R72" s="270"/>
      <c r="S72" s="270"/>
      <c r="T72" s="270"/>
      <c r="U72" s="259"/>
      <c r="V72" s="259"/>
      <c r="W72" s="259"/>
    </row>
    <row r="73" spans="2:23" ht="24.95" customHeight="1" x14ac:dyDescent="0.35">
      <c r="B73" s="201" t="s">
        <v>9</v>
      </c>
      <c r="C73" s="538" t="s">
        <v>113</v>
      </c>
      <c r="D73" s="539"/>
      <c r="E73" s="540"/>
      <c r="F73" s="202">
        <v>2.0000000000000001E-4</v>
      </c>
      <c r="G73" s="203">
        <f>G24*F73</f>
        <v>0</v>
      </c>
      <c r="H73" s="111"/>
      <c r="I73" s="210" t="s">
        <v>109</v>
      </c>
      <c r="J73" s="211"/>
      <c r="K73" s="211"/>
      <c r="L73" s="269"/>
      <c r="M73" s="270"/>
      <c r="N73" s="270"/>
      <c r="O73" s="270"/>
      <c r="P73" s="270"/>
      <c r="Q73" s="270"/>
      <c r="R73" s="270"/>
      <c r="S73" s="270"/>
      <c r="T73" s="270"/>
      <c r="U73" s="259"/>
      <c r="V73" s="259"/>
      <c r="W73" s="259"/>
    </row>
    <row r="74" spans="2:23" ht="24.95" customHeight="1" x14ac:dyDescent="0.35">
      <c r="B74" s="201" t="s">
        <v>10</v>
      </c>
      <c r="C74" s="538" t="s">
        <v>105</v>
      </c>
      <c r="D74" s="539"/>
      <c r="E74" s="540"/>
      <c r="F74" s="212">
        <v>6.9999999999999999E-4</v>
      </c>
      <c r="G74" s="205">
        <f>G24*F74</f>
        <v>0</v>
      </c>
      <c r="H74" s="111"/>
      <c r="I74" s="210" t="s">
        <v>109</v>
      </c>
      <c r="J74" s="211"/>
      <c r="K74" s="211"/>
      <c r="L74" s="269"/>
      <c r="M74" s="270"/>
      <c r="N74" s="270"/>
      <c r="O74" s="270"/>
      <c r="P74" s="270"/>
      <c r="Q74" s="270"/>
      <c r="R74" s="270"/>
      <c r="S74" s="270"/>
      <c r="T74" s="270"/>
      <c r="U74" s="259"/>
      <c r="V74" s="259"/>
      <c r="W74" s="259"/>
    </row>
    <row r="75" spans="2:23" ht="24.95" customHeight="1" x14ac:dyDescent="0.35">
      <c r="B75" s="201" t="s">
        <v>12</v>
      </c>
      <c r="C75" s="512" t="s">
        <v>106</v>
      </c>
      <c r="D75" s="513"/>
      <c r="E75" s="514"/>
      <c r="F75" s="212">
        <v>2.8999999999999998E-3</v>
      </c>
      <c r="G75" s="205">
        <f>G24*F75</f>
        <v>0</v>
      </c>
      <c r="H75" s="111"/>
      <c r="I75" s="210" t="s">
        <v>109</v>
      </c>
      <c r="J75" s="211"/>
      <c r="K75" s="211"/>
      <c r="L75" s="269"/>
      <c r="M75" s="270"/>
      <c r="N75" s="270"/>
      <c r="O75" s="270"/>
      <c r="P75" s="270"/>
      <c r="Q75" s="270"/>
      <c r="R75" s="270"/>
      <c r="S75" s="270"/>
      <c r="T75" s="270"/>
      <c r="U75" s="259"/>
      <c r="V75" s="259"/>
      <c r="W75" s="259"/>
    </row>
    <row r="76" spans="2:23" ht="24.95" customHeight="1" x14ac:dyDescent="0.35">
      <c r="B76" s="201" t="s">
        <v>18</v>
      </c>
      <c r="C76" s="512" t="s">
        <v>28</v>
      </c>
      <c r="D76" s="513"/>
      <c r="E76" s="514"/>
      <c r="F76" s="256"/>
      <c r="G76" s="205"/>
      <c r="H76" s="111"/>
      <c r="I76" s="116" t="s">
        <v>154</v>
      </c>
      <c r="J76" s="245"/>
      <c r="K76" s="246"/>
      <c r="L76" s="260"/>
      <c r="M76" s="260"/>
      <c r="N76" s="260"/>
      <c r="O76" s="260"/>
      <c r="P76" s="260"/>
      <c r="Q76" s="260"/>
      <c r="R76" s="260"/>
      <c r="S76" s="260"/>
      <c r="T76" s="260"/>
      <c r="U76" s="259"/>
      <c r="V76" s="259"/>
      <c r="W76" s="259"/>
    </row>
    <row r="77" spans="2:23" ht="24.95" customHeight="1" x14ac:dyDescent="0.35">
      <c r="B77" s="169"/>
      <c r="C77" s="170"/>
      <c r="D77" s="170"/>
      <c r="E77" s="145" t="s">
        <v>108</v>
      </c>
      <c r="F77" s="214">
        <f>SUM(F70:F76)</f>
        <v>0.1038</v>
      </c>
      <c r="G77" s="173">
        <f>SUM(G70:G76)</f>
        <v>0</v>
      </c>
      <c r="H77" s="111"/>
      <c r="I77" s="247"/>
      <c r="J77" s="245"/>
      <c r="K77" s="246"/>
      <c r="L77" s="260"/>
      <c r="M77" s="260"/>
      <c r="N77" s="260"/>
      <c r="O77" s="260"/>
      <c r="P77" s="260"/>
      <c r="Q77" s="260"/>
      <c r="R77" s="260"/>
      <c r="S77" s="260"/>
      <c r="T77" s="260"/>
      <c r="U77" s="259"/>
      <c r="V77" s="259"/>
      <c r="W77" s="259"/>
    </row>
    <row r="78" spans="2:23" ht="24.95" customHeight="1" x14ac:dyDescent="0.35">
      <c r="B78" s="201" t="s">
        <v>20</v>
      </c>
      <c r="C78" s="541" t="s">
        <v>107</v>
      </c>
      <c r="D78" s="531"/>
      <c r="E78" s="531"/>
      <c r="F78" s="542"/>
      <c r="G78" s="205">
        <f>G77*F44</f>
        <v>0</v>
      </c>
      <c r="H78" s="111"/>
      <c r="I78" s="247"/>
      <c r="J78" s="245"/>
      <c r="K78" s="246"/>
      <c r="L78" s="111"/>
      <c r="M78" s="111"/>
      <c r="N78" s="111"/>
      <c r="O78" s="111"/>
      <c r="P78" s="111"/>
      <c r="Q78" s="111"/>
      <c r="R78" s="111"/>
      <c r="S78" s="111"/>
      <c r="T78" s="111"/>
      <c r="U78" s="259"/>
      <c r="V78" s="259"/>
      <c r="W78" s="259"/>
    </row>
    <row r="79" spans="2:23" ht="24.95" customHeight="1" thickBot="1" x14ac:dyDescent="0.4">
      <c r="B79" s="142"/>
      <c r="C79" s="143"/>
      <c r="D79" s="143"/>
      <c r="E79" s="528" t="s">
        <v>29</v>
      </c>
      <c r="F79" s="529"/>
      <c r="G79" s="190">
        <f>G77+G78</f>
        <v>0</v>
      </c>
      <c r="H79" s="111"/>
      <c r="I79" s="435" t="s">
        <v>274</v>
      </c>
      <c r="J79" s="252"/>
      <c r="K79" s="279"/>
      <c r="L79" s="111"/>
      <c r="M79" s="111"/>
      <c r="N79" s="111"/>
      <c r="O79" s="111"/>
      <c r="P79" s="111"/>
      <c r="Q79" s="111"/>
      <c r="R79" s="111"/>
      <c r="S79" s="111"/>
      <c r="T79" s="111"/>
      <c r="U79" s="259"/>
      <c r="V79" s="259"/>
      <c r="W79" s="259"/>
    </row>
    <row r="80" spans="2:23" ht="27" customHeight="1" x14ac:dyDescent="0.35">
      <c r="B80" s="530"/>
      <c r="C80" s="531"/>
      <c r="D80" s="531"/>
      <c r="E80" s="531"/>
      <c r="F80" s="531"/>
      <c r="G80" s="532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259"/>
      <c r="V80" s="259"/>
      <c r="W80" s="259"/>
    </row>
    <row r="81" spans="2:24" ht="24.95" customHeight="1" thickBot="1" x14ac:dyDescent="0.4">
      <c r="B81" s="533" t="s">
        <v>30</v>
      </c>
      <c r="C81" s="528"/>
      <c r="D81" s="528"/>
      <c r="E81" s="528"/>
      <c r="F81" s="528"/>
      <c r="G81" s="534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259"/>
      <c r="V81" s="259"/>
      <c r="W81" s="259"/>
    </row>
    <row r="82" spans="2:24" ht="24.95" customHeight="1" x14ac:dyDescent="0.35">
      <c r="B82" s="237" t="s">
        <v>152</v>
      </c>
      <c r="C82" s="525" t="s">
        <v>153</v>
      </c>
      <c r="D82" s="525"/>
      <c r="E82" s="525"/>
      <c r="F82" s="525"/>
      <c r="G82" s="209" t="s">
        <v>67</v>
      </c>
      <c r="H82" s="111"/>
      <c r="I82" s="112" t="s">
        <v>58</v>
      </c>
      <c r="J82" s="216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59"/>
      <c r="V82" s="259"/>
      <c r="W82" s="259"/>
    </row>
    <row r="83" spans="2:24" ht="24.95" customHeight="1" x14ac:dyDescent="0.35">
      <c r="B83" s="215" t="s">
        <v>6</v>
      </c>
      <c r="C83" s="512" t="s">
        <v>31</v>
      </c>
      <c r="D83" s="513"/>
      <c r="E83" s="513"/>
      <c r="F83" s="514"/>
      <c r="G83" s="129">
        <f>'UNIFORMES E EPI''S'!G22+'UNIFORMES E EPI''S'!G23+'UNIFORMES E EPI''S'!G24</f>
        <v>0</v>
      </c>
      <c r="H83" s="111"/>
      <c r="I83" s="637" t="s">
        <v>256</v>
      </c>
      <c r="J83" s="261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59"/>
      <c r="V83" s="259"/>
      <c r="W83" s="259"/>
    </row>
    <row r="84" spans="2:24" ht="24.95" customHeight="1" x14ac:dyDescent="0.35">
      <c r="B84" s="215" t="s">
        <v>7</v>
      </c>
      <c r="C84" s="512" t="s">
        <v>173</v>
      </c>
      <c r="D84" s="513"/>
      <c r="E84" s="513"/>
      <c r="F84" s="514"/>
      <c r="G84" s="129">
        <v>0</v>
      </c>
      <c r="H84" s="111"/>
      <c r="I84" s="637"/>
      <c r="J84" s="261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59"/>
      <c r="V84" s="259"/>
      <c r="W84" s="259"/>
    </row>
    <row r="85" spans="2:24" ht="24.95" customHeight="1" x14ac:dyDescent="0.35">
      <c r="B85" s="215" t="s">
        <v>8</v>
      </c>
      <c r="C85" s="535" t="s">
        <v>32</v>
      </c>
      <c r="D85" s="536"/>
      <c r="E85" s="536"/>
      <c r="F85" s="537"/>
      <c r="G85" s="163">
        <v>0</v>
      </c>
      <c r="H85" s="111"/>
      <c r="I85" s="116"/>
      <c r="J85" s="261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59"/>
      <c r="V85" s="259"/>
      <c r="W85" s="259"/>
    </row>
    <row r="86" spans="2:24" ht="24.95" customHeight="1" thickBot="1" x14ac:dyDescent="0.4">
      <c r="B86" s="215" t="s">
        <v>9</v>
      </c>
      <c r="C86" s="512" t="s">
        <v>11</v>
      </c>
      <c r="D86" s="513"/>
      <c r="E86" s="513"/>
      <c r="F86" s="514"/>
      <c r="G86" s="187"/>
      <c r="H86" s="111"/>
      <c r="I86" s="140" t="s">
        <v>154</v>
      </c>
      <c r="J86" s="261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59"/>
      <c r="V86" s="259"/>
      <c r="W86" s="259"/>
    </row>
    <row r="87" spans="2:24" ht="24.95" customHeight="1" x14ac:dyDescent="0.35">
      <c r="B87" s="142"/>
      <c r="C87" s="143"/>
      <c r="D87" s="143"/>
      <c r="E87" s="528" t="s">
        <v>51</v>
      </c>
      <c r="F87" s="529"/>
      <c r="G87" s="190">
        <f>SUM(G83:G86)</f>
        <v>0</v>
      </c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259"/>
      <c r="V87" s="259"/>
      <c r="W87" s="259"/>
    </row>
    <row r="88" spans="2:24" ht="21" x14ac:dyDescent="0.35">
      <c r="B88" s="218"/>
      <c r="C88" s="219"/>
      <c r="D88" s="219"/>
      <c r="E88" s="220"/>
      <c r="F88" s="220"/>
      <c r="G88" s="22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259"/>
      <c r="V88" s="259"/>
      <c r="W88" s="259"/>
    </row>
    <row r="89" spans="2:24" ht="18" customHeight="1" thickBot="1" x14ac:dyDescent="0.4">
      <c r="B89" s="533" t="s">
        <v>33</v>
      </c>
      <c r="C89" s="528"/>
      <c r="D89" s="528"/>
      <c r="E89" s="528"/>
      <c r="F89" s="528"/>
      <c r="G89" s="534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259"/>
      <c r="V89" s="259"/>
      <c r="W89" s="259"/>
    </row>
    <row r="90" spans="2:24" ht="55.5" customHeight="1" x14ac:dyDescent="0.35">
      <c r="B90" s="237" t="s">
        <v>118</v>
      </c>
      <c r="C90" s="222" t="s">
        <v>119</v>
      </c>
      <c r="D90" s="222" t="s">
        <v>139</v>
      </c>
      <c r="E90" s="222" t="s">
        <v>125</v>
      </c>
      <c r="F90" s="222" t="s">
        <v>127</v>
      </c>
      <c r="G90" s="209" t="s">
        <v>67</v>
      </c>
      <c r="H90" s="111"/>
      <c r="I90" s="112" t="s">
        <v>58</v>
      </c>
      <c r="J90" s="113"/>
      <c r="K90" s="113"/>
      <c r="L90" s="216"/>
      <c r="M90" s="273"/>
      <c r="N90" s="273"/>
      <c r="O90" s="273"/>
      <c r="P90" s="273"/>
      <c r="Q90" s="273"/>
      <c r="R90" s="273"/>
      <c r="S90" s="273"/>
      <c r="T90" s="273"/>
      <c r="U90" s="276"/>
      <c r="V90" s="276"/>
      <c r="W90" s="276"/>
      <c r="X90" s="83"/>
    </row>
    <row r="91" spans="2:24" ht="44.25" customHeight="1" x14ac:dyDescent="0.35">
      <c r="B91" s="215" t="s">
        <v>6</v>
      </c>
      <c r="C91" s="223" t="s">
        <v>34</v>
      </c>
      <c r="D91" s="224">
        <f>G24+G56+G66+G79+G87</f>
        <v>184.8</v>
      </c>
      <c r="E91" s="225"/>
      <c r="F91" s="226">
        <v>0.05</v>
      </c>
      <c r="G91" s="129">
        <f>D91*F91</f>
        <v>9.24</v>
      </c>
      <c r="H91" s="111"/>
      <c r="I91" s="510" t="s">
        <v>120</v>
      </c>
      <c r="J91" s="511"/>
      <c r="K91" s="633"/>
      <c r="L91" s="274"/>
      <c r="M91" s="275"/>
      <c r="N91" s="270"/>
      <c r="O91" s="270"/>
      <c r="P91" s="270"/>
      <c r="Q91" s="270"/>
      <c r="R91" s="270"/>
      <c r="S91" s="270"/>
      <c r="T91" s="270"/>
      <c r="U91" s="270"/>
      <c r="V91" s="270"/>
      <c r="W91" s="276"/>
      <c r="X91" s="83"/>
    </row>
    <row r="92" spans="2:24" ht="51.75" customHeight="1" x14ac:dyDescent="0.3">
      <c r="B92" s="215" t="s">
        <v>7</v>
      </c>
      <c r="C92" s="223" t="s">
        <v>35</v>
      </c>
      <c r="D92" s="224">
        <f>G24+G56+G66+G79+G87+G91</f>
        <v>194.04000000000002</v>
      </c>
      <c r="E92" s="225"/>
      <c r="F92" s="226">
        <v>0.1</v>
      </c>
      <c r="G92" s="129">
        <f>D92*F92</f>
        <v>19.404000000000003</v>
      </c>
      <c r="H92" s="111"/>
      <c r="I92" s="504" t="s">
        <v>121</v>
      </c>
      <c r="J92" s="505"/>
      <c r="K92" s="506"/>
      <c r="L92" s="217"/>
      <c r="M92" s="262"/>
      <c r="N92" s="262"/>
      <c r="O92" s="262"/>
      <c r="P92" s="270"/>
      <c r="Q92" s="270"/>
      <c r="R92" s="270"/>
      <c r="S92" s="270"/>
      <c r="T92" s="270"/>
      <c r="U92" s="270"/>
      <c r="V92" s="270"/>
      <c r="W92" s="270"/>
      <c r="X92" s="97"/>
    </row>
    <row r="93" spans="2:24" ht="44.25" customHeight="1" x14ac:dyDescent="0.35">
      <c r="B93" s="215" t="s">
        <v>8</v>
      </c>
      <c r="C93" s="227" t="s">
        <v>128</v>
      </c>
      <c r="D93" s="228">
        <f>D91+G91+G92</f>
        <v>213.44400000000002</v>
      </c>
      <c r="E93" s="176"/>
      <c r="F93" s="179"/>
      <c r="G93" s="147">
        <f>D93/(1-E97)</f>
        <v>240.50028169014087</v>
      </c>
      <c r="H93" s="111"/>
      <c r="I93" s="116" t="s">
        <v>140</v>
      </c>
      <c r="J93" s="117"/>
      <c r="K93" s="117"/>
      <c r="L93" s="217"/>
      <c r="M93" s="262"/>
      <c r="N93" s="262"/>
      <c r="O93" s="262"/>
      <c r="P93" s="262"/>
      <c r="Q93" s="262"/>
      <c r="R93" s="262"/>
      <c r="S93" s="262"/>
      <c r="T93" s="262"/>
      <c r="U93" s="276"/>
      <c r="V93" s="276"/>
      <c r="W93" s="276"/>
      <c r="X93" s="83"/>
    </row>
    <row r="94" spans="2:24" ht="24.95" customHeight="1" x14ac:dyDescent="0.35">
      <c r="B94" s="215" t="s">
        <v>9</v>
      </c>
      <c r="C94" s="125" t="s">
        <v>36</v>
      </c>
      <c r="D94" s="229"/>
      <c r="E94" s="230">
        <v>1.6500000000000001E-2</v>
      </c>
      <c r="F94" s="231"/>
      <c r="G94" s="147">
        <f>G93*E94</f>
        <v>3.9682546478873246</v>
      </c>
      <c r="H94" s="111"/>
      <c r="I94" s="116" t="s">
        <v>156</v>
      </c>
      <c r="J94" s="117"/>
      <c r="K94" s="117"/>
      <c r="L94" s="217"/>
      <c r="M94" s="262"/>
      <c r="N94" s="262"/>
      <c r="O94" s="262"/>
      <c r="P94" s="262"/>
      <c r="Q94" s="262"/>
      <c r="R94" s="262"/>
      <c r="S94" s="262"/>
      <c r="T94" s="262"/>
      <c r="U94" s="276"/>
      <c r="V94" s="276"/>
      <c r="W94" s="276"/>
      <c r="X94" s="83"/>
    </row>
    <row r="95" spans="2:24" ht="24.95" customHeight="1" x14ac:dyDescent="0.35">
      <c r="B95" s="215" t="s">
        <v>9</v>
      </c>
      <c r="C95" s="125" t="s">
        <v>37</v>
      </c>
      <c r="D95" s="229"/>
      <c r="E95" s="230">
        <v>7.5999999999999998E-2</v>
      </c>
      <c r="F95" s="231"/>
      <c r="G95" s="147">
        <f>G93*E95</f>
        <v>18.278021408450705</v>
      </c>
      <c r="H95" s="111"/>
      <c r="I95" s="116" t="s">
        <v>156</v>
      </c>
      <c r="J95" s="117"/>
      <c r="K95" s="117"/>
      <c r="L95" s="217"/>
      <c r="M95" s="262"/>
      <c r="N95" s="262"/>
      <c r="O95" s="262"/>
      <c r="P95" s="262"/>
      <c r="Q95" s="262"/>
      <c r="R95" s="262"/>
      <c r="S95" s="262"/>
      <c r="T95" s="262"/>
      <c r="U95" s="276"/>
      <c r="V95" s="276"/>
      <c r="W95" s="276"/>
      <c r="X95" s="83"/>
    </row>
    <row r="96" spans="2:24" ht="24.95" customHeight="1" x14ac:dyDescent="0.35">
      <c r="B96" s="215" t="s">
        <v>12</v>
      </c>
      <c r="C96" s="125" t="s">
        <v>38</v>
      </c>
      <c r="D96" s="229"/>
      <c r="E96" s="232">
        <v>0.02</v>
      </c>
      <c r="F96" s="232"/>
      <c r="G96" s="147">
        <f>G93*E96</f>
        <v>4.8100056338028176</v>
      </c>
      <c r="H96" s="111"/>
      <c r="I96" s="116" t="s">
        <v>137</v>
      </c>
      <c r="J96" s="117"/>
      <c r="K96" s="118"/>
      <c r="L96" s="262"/>
      <c r="M96" s="262"/>
      <c r="N96" s="262"/>
      <c r="O96" s="262"/>
      <c r="P96" s="262"/>
      <c r="Q96" s="262"/>
      <c r="R96" s="262"/>
      <c r="S96" s="262"/>
      <c r="T96" s="262"/>
      <c r="U96" s="276"/>
      <c r="V96" s="276"/>
      <c r="W96" s="276"/>
      <c r="X96" s="83"/>
    </row>
    <row r="97" spans="2:23" ht="24.95" customHeight="1" x14ac:dyDescent="0.35">
      <c r="B97" s="215"/>
      <c r="C97" s="125"/>
      <c r="D97" s="157" t="s">
        <v>126</v>
      </c>
      <c r="E97" s="235">
        <f>E94+E95+E96</f>
        <v>0.1125</v>
      </c>
      <c r="F97" s="232"/>
      <c r="G97" s="147"/>
      <c r="H97" s="111"/>
      <c r="I97" s="247"/>
      <c r="J97" s="245"/>
      <c r="K97" s="246"/>
      <c r="L97" s="260"/>
      <c r="M97" s="260"/>
      <c r="N97" s="260"/>
      <c r="O97" s="260"/>
      <c r="P97" s="260"/>
      <c r="Q97" s="260"/>
      <c r="R97" s="260"/>
      <c r="S97" s="260"/>
      <c r="T97" s="260"/>
      <c r="U97" s="259"/>
      <c r="V97" s="259"/>
      <c r="W97" s="259"/>
    </row>
    <row r="98" spans="2:23" ht="24.95" customHeight="1" thickBot="1" x14ac:dyDescent="0.4">
      <c r="B98" s="142"/>
      <c r="C98" s="143"/>
      <c r="D98" s="143"/>
      <c r="E98" s="257"/>
      <c r="F98" s="257" t="s">
        <v>53</v>
      </c>
      <c r="G98" s="144">
        <f>G91+G92+G94+G95+G96</f>
        <v>55.700281690140855</v>
      </c>
      <c r="H98" s="111"/>
      <c r="I98" s="435" t="s">
        <v>274</v>
      </c>
      <c r="J98" s="252"/>
      <c r="K98" s="279"/>
      <c r="L98" s="111"/>
      <c r="M98" s="111"/>
      <c r="N98" s="111"/>
      <c r="O98" s="111"/>
      <c r="P98" s="111"/>
      <c r="Q98" s="111"/>
      <c r="R98" s="111"/>
      <c r="S98" s="111"/>
      <c r="T98" s="111"/>
      <c r="U98" s="259"/>
      <c r="V98" s="259"/>
      <c r="W98" s="259"/>
    </row>
    <row r="99" spans="2:23" ht="18" customHeight="1" thickBot="1" x14ac:dyDescent="0.4">
      <c r="B99" s="518"/>
      <c r="C99" s="519"/>
      <c r="D99" s="519"/>
      <c r="E99" s="519"/>
      <c r="F99" s="519"/>
      <c r="G99" s="520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259"/>
      <c r="V99" s="259"/>
      <c r="W99" s="259"/>
    </row>
    <row r="100" spans="2:23" ht="24.95" customHeight="1" x14ac:dyDescent="0.35">
      <c r="B100" s="521" t="s">
        <v>129</v>
      </c>
      <c r="C100" s="522"/>
      <c r="D100" s="522"/>
      <c r="E100" s="522"/>
      <c r="F100" s="522"/>
      <c r="G100" s="523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259"/>
      <c r="V100" s="259"/>
      <c r="W100" s="259"/>
    </row>
    <row r="101" spans="2:23" ht="24.95" customHeight="1" x14ac:dyDescent="0.35">
      <c r="B101" s="524" t="s">
        <v>130</v>
      </c>
      <c r="C101" s="525"/>
      <c r="D101" s="525"/>
      <c r="E101" s="525"/>
      <c r="F101" s="525"/>
      <c r="G101" s="238" t="s">
        <v>67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259"/>
      <c r="V101" s="259"/>
      <c r="W101" s="259"/>
    </row>
    <row r="102" spans="2:23" ht="24.95" customHeight="1" x14ac:dyDescent="0.35">
      <c r="B102" s="124" t="s">
        <v>6</v>
      </c>
      <c r="C102" s="512" t="s">
        <v>131</v>
      </c>
      <c r="D102" s="513"/>
      <c r="E102" s="513"/>
      <c r="F102" s="514"/>
      <c r="G102" s="147">
        <f>G24</f>
        <v>0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259"/>
      <c r="V102" s="259"/>
      <c r="W102" s="259"/>
    </row>
    <row r="103" spans="2:23" ht="24.95" customHeight="1" x14ac:dyDescent="0.35">
      <c r="B103" s="124" t="s">
        <v>7</v>
      </c>
      <c r="C103" s="512" t="s">
        <v>132</v>
      </c>
      <c r="D103" s="513"/>
      <c r="E103" s="513"/>
      <c r="F103" s="514"/>
      <c r="G103" s="147">
        <f>G56</f>
        <v>184.8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259"/>
      <c r="V103" s="259"/>
      <c r="W103" s="259"/>
    </row>
    <row r="104" spans="2:23" ht="24.95" customHeight="1" x14ac:dyDescent="0.35">
      <c r="B104" s="124" t="s">
        <v>8</v>
      </c>
      <c r="C104" s="512" t="s">
        <v>133</v>
      </c>
      <c r="D104" s="513"/>
      <c r="E104" s="513"/>
      <c r="F104" s="514"/>
      <c r="G104" s="129">
        <f>G66</f>
        <v>0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259"/>
      <c r="V104" s="259"/>
      <c r="W104" s="259"/>
    </row>
    <row r="105" spans="2:23" ht="24.95" customHeight="1" x14ac:dyDescent="0.35">
      <c r="B105" s="124" t="s">
        <v>9</v>
      </c>
      <c r="C105" s="512" t="s">
        <v>134</v>
      </c>
      <c r="D105" s="513"/>
      <c r="E105" s="513"/>
      <c r="F105" s="514"/>
      <c r="G105" s="129">
        <f>G79</f>
        <v>0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259"/>
      <c r="V105" s="259"/>
      <c r="W105" s="259"/>
    </row>
    <row r="106" spans="2:23" ht="24.95" customHeight="1" x14ac:dyDescent="0.35">
      <c r="B106" s="124" t="s">
        <v>10</v>
      </c>
      <c r="C106" s="512" t="s">
        <v>135</v>
      </c>
      <c r="D106" s="513"/>
      <c r="E106" s="513"/>
      <c r="F106" s="514"/>
      <c r="G106" s="129">
        <f>G87</f>
        <v>0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259"/>
      <c r="V106" s="259"/>
      <c r="W106" s="259"/>
    </row>
    <row r="107" spans="2:23" ht="24.95" customHeight="1" thickBot="1" x14ac:dyDescent="0.4">
      <c r="B107" s="239" t="s">
        <v>12</v>
      </c>
      <c r="C107" s="515" t="s">
        <v>136</v>
      </c>
      <c r="D107" s="516"/>
      <c r="E107" s="516"/>
      <c r="F107" s="517"/>
      <c r="G107" s="240">
        <f>G98</f>
        <v>55.700281690140855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259"/>
      <c r="V107" s="259"/>
      <c r="W107" s="259"/>
    </row>
    <row r="108" spans="2:23" ht="30" customHeight="1" thickBot="1" x14ac:dyDescent="0.4">
      <c r="B108" s="241"/>
      <c r="C108" s="242"/>
      <c r="D108" s="242"/>
      <c r="E108" s="324" t="s">
        <v>138</v>
      </c>
      <c r="F108" s="325"/>
      <c r="G108" s="243">
        <f>SUM(G102:G107)</f>
        <v>240.50028169014087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259"/>
      <c r="V108" s="259"/>
      <c r="W108" s="259"/>
    </row>
    <row r="109" spans="2:23" ht="18" customHeight="1" x14ac:dyDescent="0.25">
      <c r="B109" s="5"/>
      <c r="C109" s="5"/>
      <c r="D109" s="5"/>
      <c r="E109" s="5"/>
      <c r="F109" s="6"/>
      <c r="G109" s="7"/>
      <c r="J109" s="1"/>
      <c r="K109" s="1"/>
      <c r="L109" s="1"/>
      <c r="M109" s="1"/>
      <c r="N109" s="1"/>
      <c r="O109" s="1"/>
      <c r="P109" s="1"/>
    </row>
    <row r="110" spans="2:23" ht="20.25" x14ac:dyDescent="0.3">
      <c r="C110" s="19"/>
    </row>
    <row r="111" spans="2:23" x14ac:dyDescent="0.25">
      <c r="C111" s="4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</sheetData>
  <sheetProtection deleteColumns="0"/>
  <mergeCells count="111">
    <mergeCell ref="I1:K1"/>
    <mergeCell ref="C103:F103"/>
    <mergeCell ref="C104:F104"/>
    <mergeCell ref="C105:F105"/>
    <mergeCell ref="C106:F106"/>
    <mergeCell ref="C107:F107"/>
    <mergeCell ref="B99:G99"/>
    <mergeCell ref="B100:G100"/>
    <mergeCell ref="B101:F101"/>
    <mergeCell ref="C102:F102"/>
    <mergeCell ref="B89:G89"/>
    <mergeCell ref="C83:F83"/>
    <mergeCell ref="C84:F84"/>
    <mergeCell ref="C85:F85"/>
    <mergeCell ref="C86:F86"/>
    <mergeCell ref="E87:F87"/>
    <mergeCell ref="I91:K91"/>
    <mergeCell ref="I92:K92"/>
    <mergeCell ref="C76:E76"/>
    <mergeCell ref="C78:F78"/>
    <mergeCell ref="E79:F79"/>
    <mergeCell ref="B80:G80"/>
    <mergeCell ref="B81:G81"/>
    <mergeCell ref="C82:F82"/>
    <mergeCell ref="C73:E73"/>
    <mergeCell ref="C74:E74"/>
    <mergeCell ref="C75:E75"/>
    <mergeCell ref="C70:E70"/>
    <mergeCell ref="C71:E71"/>
    <mergeCell ref="C72:E72"/>
    <mergeCell ref="C65:E65"/>
    <mergeCell ref="I65:K65"/>
    <mergeCell ref="B67:G67"/>
    <mergeCell ref="B68:G68"/>
    <mergeCell ref="C69:E69"/>
    <mergeCell ref="I62:K62"/>
    <mergeCell ref="C63:E63"/>
    <mergeCell ref="C64:E64"/>
    <mergeCell ref="C60:E60"/>
    <mergeCell ref="I60:K60"/>
    <mergeCell ref="C61:E61"/>
    <mergeCell ref="I61:K61"/>
    <mergeCell ref="I63:K63"/>
    <mergeCell ref="E56:F56"/>
    <mergeCell ref="B57:G57"/>
    <mergeCell ref="B58:G58"/>
    <mergeCell ref="C59:E59"/>
    <mergeCell ref="C51:F51"/>
    <mergeCell ref="C52:F52"/>
    <mergeCell ref="C53:F53"/>
    <mergeCell ref="C54:F54"/>
    <mergeCell ref="B47:B48"/>
    <mergeCell ref="C47:C48"/>
    <mergeCell ref="G47:G48"/>
    <mergeCell ref="B49:B50"/>
    <mergeCell ref="C49:D50"/>
    <mergeCell ref="G49:G50"/>
    <mergeCell ref="C42:E42"/>
    <mergeCell ref="C43:E43"/>
    <mergeCell ref="B45:G45"/>
    <mergeCell ref="C46:F46"/>
    <mergeCell ref="I47:K48"/>
    <mergeCell ref="I49:K50"/>
    <mergeCell ref="C39:E39"/>
    <mergeCell ref="C40:E40"/>
    <mergeCell ref="C41:E41"/>
    <mergeCell ref="C36:E36"/>
    <mergeCell ref="C37:E37"/>
    <mergeCell ref="C38:E38"/>
    <mergeCell ref="I38:K38"/>
    <mergeCell ref="C29:D29"/>
    <mergeCell ref="C30:D30"/>
    <mergeCell ref="C32:F32"/>
    <mergeCell ref="B34:G34"/>
    <mergeCell ref="C35:E35"/>
    <mergeCell ref="B25:G25"/>
    <mergeCell ref="B26:G26"/>
    <mergeCell ref="B27:G27"/>
    <mergeCell ref="C28:E28"/>
    <mergeCell ref="I29:K29"/>
    <mergeCell ref="B16:G16"/>
    <mergeCell ref="B17:G17"/>
    <mergeCell ref="B13:D14"/>
    <mergeCell ref="E13:G13"/>
    <mergeCell ref="E14:G14"/>
    <mergeCell ref="B15:D15"/>
    <mergeCell ref="E15:G15"/>
    <mergeCell ref="I83:I84"/>
    <mergeCell ref="B4:D4"/>
    <mergeCell ref="E4:G4"/>
    <mergeCell ref="B5:D5"/>
    <mergeCell ref="E5:G5"/>
    <mergeCell ref="B6:D6"/>
    <mergeCell ref="E6:G6"/>
    <mergeCell ref="B1:G1"/>
    <mergeCell ref="B2:D2"/>
    <mergeCell ref="E2:G2"/>
    <mergeCell ref="B3:D3"/>
    <mergeCell ref="E3:G3"/>
    <mergeCell ref="B10:D10"/>
    <mergeCell ref="E10:G10"/>
    <mergeCell ref="B11:D11"/>
    <mergeCell ref="E11:G11"/>
    <mergeCell ref="B12:G12"/>
    <mergeCell ref="B7:D7"/>
    <mergeCell ref="E7:G7"/>
    <mergeCell ref="B8:D8"/>
    <mergeCell ref="E8:G8"/>
    <mergeCell ref="B9:D9"/>
    <mergeCell ref="E9:G9"/>
    <mergeCell ref="E24:F24"/>
  </mergeCells>
  <hyperlinks>
    <hyperlink ref="J2" location="RESUMO!A1" display="&lt;- RESUMO"/>
    <hyperlink ref="I66" r:id="rId1"/>
    <hyperlink ref="I79" r:id="rId2"/>
    <hyperlink ref="I98" r:id="rId3"/>
    <hyperlink ref="I83:I84" location="'UNIFORMES E EPI''S'!A1" display="Valor obtido na aba &quot;Uniformes e Epi's&quot;"/>
  </hyperlinks>
  <pageMargins left="0.511811024" right="0.511811024" top="0.78740157499999996" bottom="0.78740157499999996" header="0.31496062000000002" footer="0.31496062000000002"/>
  <pageSetup paperSize="9" scale="50" fitToHeight="0" orientation="portrait" r:id="rId4"/>
  <legacy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111"/>
  <sheetViews>
    <sheetView topLeftCell="A82" zoomScale="60" zoomScaleNormal="60" workbookViewId="0">
      <selection activeCell="C51" sqref="C51:F51"/>
    </sheetView>
  </sheetViews>
  <sheetFormatPr defaultRowHeight="15" x14ac:dyDescent="0.25"/>
  <cols>
    <col min="1" max="1" width="3.28515625" style="8" customWidth="1"/>
    <col min="2" max="2" width="9.42578125" style="8" customWidth="1"/>
    <col min="3" max="3" width="62" style="8" customWidth="1"/>
    <col min="4" max="4" width="41" style="8" customWidth="1"/>
    <col min="5" max="5" width="35.7109375" style="8" customWidth="1"/>
    <col min="6" max="6" width="36.85546875" style="8" customWidth="1"/>
    <col min="7" max="7" width="25.5703125" style="8" customWidth="1"/>
    <col min="8" max="8" width="2.28515625" style="8" customWidth="1"/>
    <col min="9" max="9" width="60.7109375" style="8" customWidth="1"/>
    <col min="10" max="11" width="55.7109375" style="8" customWidth="1"/>
    <col min="12" max="12" width="4.140625" style="8" customWidth="1"/>
    <col min="13" max="13" width="12.5703125" style="8" customWidth="1"/>
    <col min="14" max="14" width="13.85546875" style="8" customWidth="1"/>
    <col min="15" max="15" width="14" style="8" customWidth="1"/>
    <col min="16" max="16" width="14.28515625" style="8" customWidth="1"/>
    <col min="17" max="17" width="15.140625" style="8" customWidth="1"/>
    <col min="18" max="18" width="16" style="8" customWidth="1"/>
    <col min="19" max="19" width="14.7109375" style="8" customWidth="1"/>
    <col min="20" max="20" width="13" style="8" customWidth="1"/>
    <col min="21" max="16384" width="9.140625" style="8"/>
  </cols>
  <sheetData>
    <row r="1" spans="2:23" ht="24.95" customHeight="1" thickBot="1" x14ac:dyDescent="0.4">
      <c r="B1" s="610" t="s">
        <v>39</v>
      </c>
      <c r="C1" s="611"/>
      <c r="D1" s="611"/>
      <c r="E1" s="611"/>
      <c r="F1" s="611"/>
      <c r="G1" s="612"/>
      <c r="H1" s="110"/>
      <c r="I1" s="503" t="s">
        <v>54</v>
      </c>
      <c r="J1" s="503"/>
      <c r="K1" s="503"/>
      <c r="L1" s="258"/>
      <c r="M1" s="258"/>
      <c r="N1" s="258"/>
      <c r="O1" s="258"/>
      <c r="P1" s="258"/>
      <c r="Q1" s="258"/>
      <c r="R1" s="258"/>
      <c r="S1" s="258"/>
      <c r="T1" s="258"/>
      <c r="U1" s="259"/>
      <c r="V1" s="259"/>
      <c r="W1" s="259"/>
    </row>
    <row r="2" spans="2:23" ht="24.95" customHeight="1" x14ac:dyDescent="0.35">
      <c r="B2" s="613" t="s">
        <v>0</v>
      </c>
      <c r="C2" s="614"/>
      <c r="D2" s="614"/>
      <c r="E2" s="615"/>
      <c r="F2" s="616"/>
      <c r="G2" s="617"/>
      <c r="H2" s="111"/>
      <c r="I2" s="112" t="s">
        <v>58</v>
      </c>
      <c r="J2" s="425" t="s">
        <v>294</v>
      </c>
      <c r="K2" s="273"/>
      <c r="L2" s="273"/>
      <c r="M2" s="260"/>
      <c r="N2" s="260"/>
      <c r="O2" s="260"/>
      <c r="P2" s="260"/>
      <c r="Q2" s="260"/>
      <c r="R2" s="260"/>
      <c r="S2" s="260"/>
      <c r="T2" s="260"/>
      <c r="U2" s="259"/>
      <c r="V2" s="259"/>
      <c r="W2" s="259"/>
    </row>
    <row r="3" spans="2:23" ht="24.95" customHeight="1" x14ac:dyDescent="0.35">
      <c r="B3" s="596" t="s">
        <v>1</v>
      </c>
      <c r="C3" s="597"/>
      <c r="D3" s="597"/>
      <c r="E3" s="595"/>
      <c r="F3" s="547"/>
      <c r="G3" s="548"/>
      <c r="H3" s="115"/>
      <c r="I3" s="116"/>
      <c r="J3" s="261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59"/>
      <c r="V3" s="259"/>
      <c r="W3" s="259"/>
    </row>
    <row r="4" spans="2:23" ht="24.95" customHeight="1" x14ac:dyDescent="0.35">
      <c r="B4" s="596" t="s">
        <v>2</v>
      </c>
      <c r="C4" s="597"/>
      <c r="D4" s="597"/>
      <c r="E4" s="595"/>
      <c r="F4" s="547"/>
      <c r="G4" s="548"/>
      <c r="H4" s="115"/>
      <c r="I4" s="116"/>
      <c r="J4" s="261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59"/>
      <c r="W4" s="259"/>
    </row>
    <row r="5" spans="2:23" ht="24.95" customHeight="1" x14ac:dyDescent="0.35">
      <c r="B5" s="598" t="s">
        <v>55</v>
      </c>
      <c r="C5" s="599"/>
      <c r="D5" s="600"/>
      <c r="E5" s="601"/>
      <c r="F5" s="602"/>
      <c r="G5" s="603"/>
      <c r="H5" s="115"/>
      <c r="I5" s="116"/>
      <c r="J5" s="261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59"/>
      <c r="W5" s="259"/>
    </row>
    <row r="6" spans="2:23" ht="24.95" customHeight="1" x14ac:dyDescent="0.35">
      <c r="B6" s="596" t="s">
        <v>3</v>
      </c>
      <c r="C6" s="597"/>
      <c r="D6" s="597"/>
      <c r="E6" s="595" t="s">
        <v>56</v>
      </c>
      <c r="F6" s="547"/>
      <c r="G6" s="548"/>
      <c r="H6" s="115"/>
      <c r="I6" s="116"/>
      <c r="J6" s="261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59"/>
      <c r="V6" s="259"/>
      <c r="W6" s="259"/>
    </row>
    <row r="7" spans="2:23" ht="24.95" customHeight="1" x14ac:dyDescent="0.35">
      <c r="B7" s="618" t="s">
        <v>40</v>
      </c>
      <c r="C7" s="619"/>
      <c r="D7" s="619"/>
      <c r="E7" s="601"/>
      <c r="F7" s="602"/>
      <c r="G7" s="603"/>
      <c r="H7" s="115"/>
      <c r="I7" s="116"/>
      <c r="J7" s="261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59"/>
      <c r="V7" s="259"/>
      <c r="W7" s="259"/>
    </row>
    <row r="8" spans="2:23" ht="24.95" customHeight="1" x14ac:dyDescent="0.35">
      <c r="B8" s="607" t="s">
        <v>57</v>
      </c>
      <c r="C8" s="608"/>
      <c r="D8" s="609"/>
      <c r="E8" s="601"/>
      <c r="F8" s="602"/>
      <c r="G8" s="603"/>
      <c r="H8" s="115"/>
      <c r="I8" s="116"/>
      <c r="J8" s="261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59"/>
      <c r="V8" s="259"/>
      <c r="W8" s="259"/>
    </row>
    <row r="9" spans="2:23" ht="24.95" customHeight="1" x14ac:dyDescent="0.35">
      <c r="B9" s="607" t="s">
        <v>45</v>
      </c>
      <c r="C9" s="608"/>
      <c r="D9" s="609"/>
      <c r="E9" s="595" t="s">
        <v>263</v>
      </c>
      <c r="F9" s="547"/>
      <c r="G9" s="548"/>
      <c r="H9" s="111"/>
      <c r="I9" s="116" t="s">
        <v>59</v>
      </c>
      <c r="J9" s="217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59"/>
      <c r="V9" s="259"/>
      <c r="W9" s="259"/>
    </row>
    <row r="10" spans="2:23" ht="24.95" customHeight="1" x14ac:dyDescent="0.35">
      <c r="B10" s="596" t="s">
        <v>4</v>
      </c>
      <c r="C10" s="597"/>
      <c r="D10" s="597"/>
      <c r="E10" s="595">
        <v>12</v>
      </c>
      <c r="F10" s="547"/>
      <c r="G10" s="548"/>
      <c r="H10" s="115"/>
      <c r="I10" s="116"/>
      <c r="J10" s="261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59"/>
      <c r="V10" s="259"/>
      <c r="W10" s="259"/>
    </row>
    <row r="11" spans="2:23" ht="24.95" customHeight="1" x14ac:dyDescent="0.35">
      <c r="B11" s="598" t="s">
        <v>122</v>
      </c>
      <c r="C11" s="599"/>
      <c r="D11" s="600"/>
      <c r="E11" s="601" t="s">
        <v>123</v>
      </c>
      <c r="F11" s="602"/>
      <c r="G11" s="603"/>
      <c r="H11" s="115"/>
      <c r="I11" s="116" t="s">
        <v>124</v>
      </c>
      <c r="J11" s="261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59"/>
      <c r="V11" s="259"/>
      <c r="W11" s="259"/>
    </row>
    <row r="12" spans="2:23" ht="24.95" customHeight="1" x14ac:dyDescent="0.35">
      <c r="B12" s="604"/>
      <c r="C12" s="605"/>
      <c r="D12" s="605"/>
      <c r="E12" s="605"/>
      <c r="F12" s="595"/>
      <c r="G12" s="606"/>
      <c r="H12" s="115"/>
      <c r="I12" s="116"/>
      <c r="J12" s="261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59"/>
      <c r="V12" s="259"/>
      <c r="W12" s="259"/>
    </row>
    <row r="13" spans="2:23" ht="24.95" customHeight="1" x14ac:dyDescent="0.35">
      <c r="B13" s="581" t="s">
        <v>41</v>
      </c>
      <c r="C13" s="582"/>
      <c r="D13" s="583"/>
      <c r="E13" s="587" t="s">
        <v>252</v>
      </c>
      <c r="F13" s="588"/>
      <c r="G13" s="589"/>
      <c r="H13" s="115"/>
      <c r="I13" s="116"/>
      <c r="J13" s="217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59"/>
      <c r="V13" s="259"/>
      <c r="W13" s="259"/>
    </row>
    <row r="14" spans="2:23" ht="24.95" customHeight="1" x14ac:dyDescent="0.35">
      <c r="B14" s="584"/>
      <c r="C14" s="585"/>
      <c r="D14" s="586"/>
      <c r="E14" s="590" t="s">
        <v>280</v>
      </c>
      <c r="F14" s="591"/>
      <c r="G14" s="592"/>
      <c r="H14" s="115"/>
      <c r="I14" s="116"/>
      <c r="J14" s="217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59"/>
      <c r="V14" s="259"/>
      <c r="W14" s="259"/>
    </row>
    <row r="15" spans="2:23" ht="24.95" customHeight="1" thickBot="1" x14ac:dyDescent="0.4">
      <c r="B15" s="593" t="s">
        <v>42</v>
      </c>
      <c r="C15" s="594"/>
      <c r="D15" s="594"/>
      <c r="E15" s="595">
        <v>1</v>
      </c>
      <c r="F15" s="547"/>
      <c r="G15" s="548"/>
      <c r="H15" s="115"/>
      <c r="I15" s="140"/>
      <c r="J15" s="217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59"/>
      <c r="V15" s="259"/>
      <c r="W15" s="259"/>
    </row>
    <row r="16" spans="2:23" ht="24.95" customHeight="1" x14ac:dyDescent="0.35">
      <c r="B16" s="578" t="s">
        <v>5</v>
      </c>
      <c r="C16" s="579"/>
      <c r="D16" s="579"/>
      <c r="E16" s="579"/>
      <c r="F16" s="579"/>
      <c r="G16" s="580"/>
      <c r="H16" s="115"/>
      <c r="I16" s="115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259"/>
      <c r="V16" s="259"/>
      <c r="W16" s="259"/>
    </row>
    <row r="17" spans="2:23" ht="24.95" customHeight="1" thickBot="1" x14ac:dyDescent="0.4">
      <c r="B17" s="533" t="s">
        <v>49</v>
      </c>
      <c r="C17" s="528"/>
      <c r="D17" s="528"/>
      <c r="E17" s="528"/>
      <c r="F17" s="528"/>
      <c r="G17" s="534"/>
      <c r="H17" s="115"/>
      <c r="I17" s="115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259"/>
      <c r="V17" s="259"/>
      <c r="W17" s="259"/>
    </row>
    <row r="18" spans="2:23" ht="24.95" customHeight="1" x14ac:dyDescent="0.35">
      <c r="B18" s="120" t="s">
        <v>62</v>
      </c>
      <c r="C18" s="145" t="s">
        <v>63</v>
      </c>
      <c r="D18" s="122" t="s">
        <v>64</v>
      </c>
      <c r="E18" s="122" t="s">
        <v>65</v>
      </c>
      <c r="F18" s="122" t="s">
        <v>66</v>
      </c>
      <c r="G18" s="123" t="s">
        <v>67</v>
      </c>
      <c r="H18" s="115"/>
      <c r="I18" s="112" t="s">
        <v>58</v>
      </c>
      <c r="J18" s="113"/>
      <c r="K18" s="216"/>
      <c r="L18" s="273"/>
      <c r="M18" s="260"/>
      <c r="N18" s="260"/>
      <c r="O18" s="260"/>
      <c r="P18" s="260"/>
      <c r="Q18" s="260"/>
      <c r="R18" s="260"/>
      <c r="S18" s="260"/>
      <c r="T18" s="260"/>
      <c r="U18" s="259"/>
      <c r="V18" s="259"/>
      <c r="W18" s="259"/>
    </row>
    <row r="19" spans="2:23" ht="24.95" customHeight="1" x14ac:dyDescent="0.35">
      <c r="B19" s="124" t="s">
        <v>6</v>
      </c>
      <c r="C19" s="125" t="s">
        <v>43</v>
      </c>
      <c r="D19" s="126" t="s">
        <v>68</v>
      </c>
      <c r="E19" s="127">
        <v>1</v>
      </c>
      <c r="F19" s="128">
        <v>0</v>
      </c>
      <c r="G19" s="129">
        <f>F19</f>
        <v>0</v>
      </c>
      <c r="H19" s="111"/>
      <c r="I19" s="130" t="s">
        <v>312</v>
      </c>
      <c r="J19" s="131"/>
      <c r="K19" s="261"/>
      <c r="L19" s="260"/>
      <c r="M19" s="260"/>
      <c r="N19" s="260"/>
      <c r="O19" s="260"/>
      <c r="P19" s="260"/>
      <c r="Q19" s="260"/>
      <c r="R19" s="260"/>
      <c r="S19" s="260"/>
      <c r="T19" s="260"/>
      <c r="U19" s="259"/>
      <c r="V19" s="259"/>
      <c r="W19" s="259"/>
    </row>
    <row r="20" spans="2:23" ht="24.95" customHeight="1" x14ac:dyDescent="0.35">
      <c r="B20" s="124" t="s">
        <v>7</v>
      </c>
      <c r="C20" s="125" t="s">
        <v>44</v>
      </c>
      <c r="D20" s="126" t="s">
        <v>68</v>
      </c>
      <c r="E20" s="127">
        <v>220</v>
      </c>
      <c r="F20" s="132">
        <f>(G19+G21)/E20</f>
        <v>0</v>
      </c>
      <c r="G20" s="129">
        <f>F20</f>
        <v>0</v>
      </c>
      <c r="H20" s="111"/>
      <c r="I20" s="116" t="s">
        <v>159</v>
      </c>
      <c r="J20" s="117"/>
      <c r="K20" s="217"/>
      <c r="L20" s="262"/>
      <c r="M20" s="262"/>
      <c r="N20" s="262"/>
      <c r="O20" s="262"/>
      <c r="P20" s="262"/>
      <c r="Q20" s="260"/>
      <c r="R20" s="260"/>
      <c r="S20" s="260"/>
      <c r="T20" s="260"/>
      <c r="U20" s="259"/>
      <c r="V20" s="259"/>
      <c r="W20" s="259"/>
    </row>
    <row r="21" spans="2:23" ht="24.95" customHeight="1" x14ac:dyDescent="0.35">
      <c r="B21" s="124" t="s">
        <v>8</v>
      </c>
      <c r="C21" s="125" t="s">
        <v>180</v>
      </c>
      <c r="D21" s="133">
        <v>0</v>
      </c>
      <c r="E21" s="134">
        <v>0</v>
      </c>
      <c r="F21" s="132">
        <f>F19*D21</f>
        <v>0</v>
      </c>
      <c r="G21" s="129">
        <f>F21</f>
        <v>0</v>
      </c>
      <c r="H21" s="111"/>
      <c r="I21" s="250"/>
      <c r="J21" s="251"/>
      <c r="K21" s="283"/>
      <c r="L21" s="284"/>
      <c r="M21" s="284"/>
      <c r="N21" s="284"/>
      <c r="O21" s="284"/>
      <c r="P21" s="284"/>
      <c r="Q21" s="284"/>
      <c r="R21" s="284"/>
      <c r="S21" s="284"/>
      <c r="T21" s="284"/>
      <c r="U21" s="259"/>
      <c r="V21" s="259"/>
      <c r="W21" s="259"/>
    </row>
    <row r="22" spans="2:23" ht="24.95" customHeight="1" x14ac:dyDescent="0.35">
      <c r="B22" s="124" t="s">
        <v>9</v>
      </c>
      <c r="C22" s="125" t="s">
        <v>69</v>
      </c>
      <c r="D22" s="133">
        <v>0</v>
      </c>
      <c r="E22" s="134">
        <v>0</v>
      </c>
      <c r="F22" s="132">
        <f>F20*D22</f>
        <v>0</v>
      </c>
      <c r="G22" s="129">
        <f>F22*E22</f>
        <v>0</v>
      </c>
      <c r="H22" s="111"/>
      <c r="I22" s="135"/>
      <c r="J22" s="136"/>
      <c r="K22" s="263"/>
      <c r="L22" s="264"/>
      <c r="M22" s="264"/>
      <c r="N22" s="264"/>
      <c r="O22" s="264"/>
      <c r="P22" s="264"/>
      <c r="Q22" s="264"/>
      <c r="R22" s="264"/>
      <c r="S22" s="264"/>
      <c r="T22" s="264"/>
      <c r="U22" s="259"/>
      <c r="V22" s="259"/>
      <c r="W22" s="259"/>
    </row>
    <row r="23" spans="2:23" ht="24.95" customHeight="1" thickBot="1" x14ac:dyDescent="0.4">
      <c r="B23" s="124" t="s">
        <v>10</v>
      </c>
      <c r="C23" s="125" t="s">
        <v>11</v>
      </c>
      <c r="D23" s="138"/>
      <c r="E23" s="132" t="s">
        <v>46</v>
      </c>
      <c r="F23" s="132"/>
      <c r="G23" s="129"/>
      <c r="H23" s="139"/>
      <c r="I23" s="140" t="s">
        <v>154</v>
      </c>
      <c r="J23" s="141"/>
      <c r="K23" s="217"/>
      <c r="L23" s="262"/>
      <c r="M23" s="262"/>
      <c r="N23" s="262"/>
      <c r="O23" s="262"/>
      <c r="P23" s="262"/>
      <c r="Q23" s="262"/>
      <c r="R23" s="262"/>
      <c r="S23" s="262"/>
      <c r="T23" s="262"/>
      <c r="U23" s="259"/>
      <c r="V23" s="259"/>
      <c r="W23" s="259"/>
    </row>
    <row r="24" spans="2:23" ht="24.95" customHeight="1" x14ac:dyDescent="0.35">
      <c r="B24" s="142"/>
      <c r="C24" s="143"/>
      <c r="D24" s="143"/>
      <c r="E24" s="528" t="s">
        <v>50</v>
      </c>
      <c r="F24" s="529"/>
      <c r="G24" s="144">
        <f>G19+G21+G22</f>
        <v>0</v>
      </c>
      <c r="H24" s="139"/>
      <c r="I24" s="139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259"/>
      <c r="V24" s="259"/>
      <c r="W24" s="259"/>
    </row>
    <row r="25" spans="2:23" ht="24.95" customHeight="1" x14ac:dyDescent="0.35">
      <c r="B25" s="546"/>
      <c r="C25" s="547"/>
      <c r="D25" s="547"/>
      <c r="E25" s="547"/>
      <c r="F25" s="547"/>
      <c r="G25" s="548"/>
      <c r="H25" s="115"/>
      <c r="I25" s="115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259"/>
      <c r="V25" s="259"/>
      <c r="W25" s="259"/>
    </row>
    <row r="26" spans="2:23" ht="24.95" customHeight="1" x14ac:dyDescent="0.35">
      <c r="B26" s="533" t="s">
        <v>13</v>
      </c>
      <c r="C26" s="528"/>
      <c r="D26" s="528"/>
      <c r="E26" s="528"/>
      <c r="F26" s="528"/>
      <c r="G26" s="534"/>
      <c r="H26" s="115"/>
      <c r="I26" s="115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259"/>
      <c r="V26" s="259"/>
      <c r="W26" s="259"/>
    </row>
    <row r="27" spans="2:23" ht="24.95" customHeight="1" thickBot="1" x14ac:dyDescent="0.4">
      <c r="B27" s="552" t="s">
        <v>72</v>
      </c>
      <c r="C27" s="553"/>
      <c r="D27" s="553"/>
      <c r="E27" s="553"/>
      <c r="F27" s="553"/>
      <c r="G27" s="554"/>
      <c r="H27" s="115"/>
      <c r="I27" s="115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259"/>
      <c r="V27" s="259"/>
      <c r="W27" s="259"/>
    </row>
    <row r="28" spans="2:23" ht="24.95" customHeight="1" x14ac:dyDescent="0.35">
      <c r="B28" s="120" t="s">
        <v>73</v>
      </c>
      <c r="C28" s="576" t="s">
        <v>74</v>
      </c>
      <c r="D28" s="555"/>
      <c r="E28" s="577"/>
      <c r="F28" s="122" t="s">
        <v>64</v>
      </c>
      <c r="G28" s="123" t="s">
        <v>67</v>
      </c>
      <c r="H28" s="115"/>
      <c r="I28" s="112" t="s">
        <v>58</v>
      </c>
      <c r="J28" s="113"/>
      <c r="K28" s="113"/>
      <c r="L28" s="216"/>
      <c r="M28" s="32"/>
      <c r="N28" s="260"/>
      <c r="O28" s="260"/>
      <c r="P28" s="260"/>
      <c r="Q28" s="260"/>
      <c r="R28" s="260"/>
      <c r="S28" s="260"/>
      <c r="T28" s="260"/>
      <c r="U28" s="259"/>
      <c r="V28" s="259"/>
      <c r="W28" s="259"/>
    </row>
    <row r="29" spans="2:23" ht="51" customHeight="1" x14ac:dyDescent="0.35">
      <c r="B29" s="124" t="s">
        <v>6</v>
      </c>
      <c r="C29" s="531" t="s">
        <v>75</v>
      </c>
      <c r="D29" s="542"/>
      <c r="E29" s="146" t="s">
        <v>76</v>
      </c>
      <c r="F29" s="146">
        <v>8.3299999999999999E-2</v>
      </c>
      <c r="G29" s="147">
        <f>G24*F29</f>
        <v>0</v>
      </c>
      <c r="H29" s="115"/>
      <c r="I29" s="504" t="s">
        <v>79</v>
      </c>
      <c r="J29" s="505"/>
      <c r="K29" s="505"/>
      <c r="L29" s="217"/>
      <c r="M29" s="260"/>
      <c r="N29" s="262"/>
      <c r="O29" s="262"/>
      <c r="P29" s="262"/>
      <c r="Q29" s="262"/>
      <c r="R29" s="262"/>
      <c r="S29" s="262"/>
      <c r="T29" s="262"/>
      <c r="U29" s="259"/>
      <c r="V29" s="259"/>
      <c r="W29" s="259"/>
    </row>
    <row r="30" spans="2:23" ht="24.95" customHeight="1" thickBot="1" x14ac:dyDescent="0.4">
      <c r="B30" s="124" t="s">
        <v>7</v>
      </c>
      <c r="C30" s="531" t="s">
        <v>48</v>
      </c>
      <c r="D30" s="542"/>
      <c r="E30" s="148" t="s">
        <v>77</v>
      </c>
      <c r="F30" s="148">
        <v>0.121</v>
      </c>
      <c r="G30" s="147">
        <f>G24*F30</f>
        <v>0</v>
      </c>
      <c r="H30" s="115"/>
      <c r="I30" s="140" t="s">
        <v>80</v>
      </c>
      <c r="J30" s="252"/>
      <c r="K30" s="252"/>
      <c r="L30" s="261"/>
      <c r="M30" s="260"/>
      <c r="N30" s="260"/>
      <c r="O30" s="260"/>
      <c r="P30" s="260"/>
      <c r="Q30" s="260"/>
      <c r="R30" s="260"/>
      <c r="S30" s="260"/>
      <c r="T30" s="260"/>
      <c r="U30" s="259"/>
      <c r="V30" s="259"/>
      <c r="W30" s="259"/>
    </row>
    <row r="31" spans="2:23" ht="24.95" customHeight="1" x14ac:dyDescent="0.35">
      <c r="B31" s="149"/>
      <c r="C31" s="150"/>
      <c r="D31" s="150"/>
      <c r="E31" s="151"/>
      <c r="F31" s="152" t="s">
        <v>71</v>
      </c>
      <c r="G31" s="153">
        <f>G29+G30</f>
        <v>0</v>
      </c>
      <c r="H31" s="115"/>
      <c r="I31" s="115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259"/>
      <c r="V31" s="259"/>
      <c r="W31" s="259"/>
    </row>
    <row r="32" spans="2:23" ht="24.95" customHeight="1" x14ac:dyDescent="0.35">
      <c r="B32" s="124" t="s">
        <v>8</v>
      </c>
      <c r="C32" s="570" t="s">
        <v>78</v>
      </c>
      <c r="D32" s="571"/>
      <c r="E32" s="571"/>
      <c r="F32" s="572"/>
      <c r="G32" s="154">
        <f>F44*G31</f>
        <v>0</v>
      </c>
      <c r="H32" s="115"/>
      <c r="I32" s="115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259"/>
      <c r="V32" s="259"/>
      <c r="W32" s="259"/>
    </row>
    <row r="33" spans="2:23" ht="24.95" customHeight="1" x14ac:dyDescent="0.35">
      <c r="B33" s="155"/>
      <c r="C33" s="156"/>
      <c r="D33" s="156"/>
      <c r="E33" s="156"/>
      <c r="F33" s="157" t="s">
        <v>84</v>
      </c>
      <c r="G33" s="158">
        <f>G31+G32</f>
        <v>0</v>
      </c>
      <c r="H33" s="115"/>
      <c r="I33" s="115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259"/>
      <c r="V33" s="259"/>
      <c r="W33" s="259"/>
    </row>
    <row r="34" spans="2:23" ht="43.5" customHeight="1" thickBot="1" x14ac:dyDescent="0.4">
      <c r="B34" s="573" t="s">
        <v>82</v>
      </c>
      <c r="C34" s="574"/>
      <c r="D34" s="574"/>
      <c r="E34" s="574"/>
      <c r="F34" s="574"/>
      <c r="G34" s="575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259"/>
      <c r="V34" s="259"/>
      <c r="W34" s="259"/>
    </row>
    <row r="35" spans="2:23" ht="24.95" customHeight="1" x14ac:dyDescent="0.35">
      <c r="B35" s="159" t="s">
        <v>81</v>
      </c>
      <c r="C35" s="569" t="s">
        <v>83</v>
      </c>
      <c r="D35" s="569"/>
      <c r="E35" s="569"/>
      <c r="F35" s="160" t="s">
        <v>64</v>
      </c>
      <c r="G35" s="161" t="s">
        <v>67</v>
      </c>
      <c r="H35" s="111"/>
      <c r="I35" s="112" t="s">
        <v>58</v>
      </c>
      <c r="J35" s="113"/>
      <c r="K35" s="113"/>
      <c r="L35" s="216"/>
      <c r="M35" s="260"/>
      <c r="N35" s="260"/>
      <c r="O35" s="260"/>
      <c r="P35" s="260"/>
      <c r="Q35" s="260"/>
      <c r="R35" s="260"/>
      <c r="S35" s="260"/>
      <c r="T35" s="260"/>
      <c r="U35" s="259"/>
      <c r="V35" s="259"/>
      <c r="W35" s="259"/>
    </row>
    <row r="36" spans="2:23" ht="24.95" customHeight="1" x14ac:dyDescent="0.35">
      <c r="B36" s="215" t="s">
        <v>6</v>
      </c>
      <c r="C36" s="541" t="s">
        <v>14</v>
      </c>
      <c r="D36" s="531"/>
      <c r="E36" s="542"/>
      <c r="F36" s="146">
        <v>0.2</v>
      </c>
      <c r="G36" s="163">
        <f>G24*F36</f>
        <v>0</v>
      </c>
      <c r="H36" s="111"/>
      <c r="I36" s="116" t="s">
        <v>85</v>
      </c>
      <c r="J36" s="117"/>
      <c r="K36" s="117"/>
      <c r="L36" s="217"/>
      <c r="M36" s="262"/>
      <c r="N36" s="262"/>
      <c r="O36" s="262"/>
      <c r="P36" s="262"/>
      <c r="Q36" s="262"/>
      <c r="R36" s="262"/>
      <c r="S36" s="262"/>
      <c r="T36" s="262"/>
      <c r="U36" s="259"/>
      <c r="V36" s="259"/>
      <c r="W36" s="259"/>
    </row>
    <row r="37" spans="2:23" ht="24.95" customHeight="1" x14ac:dyDescent="0.35">
      <c r="B37" s="215" t="s">
        <v>7</v>
      </c>
      <c r="C37" s="541" t="s">
        <v>15</v>
      </c>
      <c r="D37" s="531"/>
      <c r="E37" s="542"/>
      <c r="F37" s="148">
        <v>2.5000000000000001E-2</v>
      </c>
      <c r="G37" s="163">
        <f>G24*F37</f>
        <v>0</v>
      </c>
      <c r="H37" s="111"/>
      <c r="I37" s="116" t="s">
        <v>85</v>
      </c>
      <c r="J37" s="117"/>
      <c r="K37" s="117"/>
      <c r="L37" s="217"/>
      <c r="M37" s="262"/>
      <c r="N37" s="262"/>
      <c r="O37" s="262"/>
      <c r="P37" s="262"/>
      <c r="Q37" s="262"/>
      <c r="R37" s="262"/>
      <c r="S37" s="262"/>
      <c r="T37" s="262"/>
      <c r="U37" s="259"/>
      <c r="V37" s="259"/>
      <c r="W37" s="259"/>
    </row>
    <row r="38" spans="2:23" ht="53.25" customHeight="1" x14ac:dyDescent="0.35">
      <c r="B38" s="215" t="s">
        <v>8</v>
      </c>
      <c r="C38" s="541" t="s">
        <v>86</v>
      </c>
      <c r="D38" s="531"/>
      <c r="E38" s="542"/>
      <c r="F38" s="164">
        <v>0.06</v>
      </c>
      <c r="G38" s="165">
        <f>G24*F38</f>
        <v>0</v>
      </c>
      <c r="H38" s="166"/>
      <c r="I38" s="504" t="s">
        <v>275</v>
      </c>
      <c r="J38" s="505"/>
      <c r="K38" s="505"/>
      <c r="L38" s="217"/>
      <c r="M38" s="262"/>
      <c r="N38" s="262"/>
      <c r="O38" s="262"/>
      <c r="P38" s="262"/>
      <c r="Q38" s="262"/>
      <c r="R38" s="262"/>
      <c r="S38" s="262"/>
      <c r="T38" s="262"/>
      <c r="U38" s="259"/>
      <c r="V38" s="259"/>
      <c r="W38" s="259"/>
    </row>
    <row r="39" spans="2:23" ht="24.95" customHeight="1" x14ac:dyDescent="0.35">
      <c r="B39" s="215" t="s">
        <v>9</v>
      </c>
      <c r="C39" s="541" t="s">
        <v>16</v>
      </c>
      <c r="D39" s="531"/>
      <c r="E39" s="542"/>
      <c r="F39" s="148">
        <v>1.4999999999999999E-2</v>
      </c>
      <c r="G39" s="163">
        <f>G24*F39</f>
        <v>0</v>
      </c>
      <c r="H39" s="111"/>
      <c r="I39" s="116" t="s">
        <v>85</v>
      </c>
      <c r="J39" s="117"/>
      <c r="K39" s="117"/>
      <c r="L39" s="217"/>
      <c r="M39" s="262"/>
      <c r="N39" s="262"/>
      <c r="O39" s="262"/>
      <c r="P39" s="262"/>
      <c r="Q39" s="262"/>
      <c r="R39" s="262"/>
      <c r="S39" s="262"/>
      <c r="T39" s="262"/>
      <c r="U39" s="259"/>
      <c r="V39" s="259"/>
      <c r="W39" s="259"/>
    </row>
    <row r="40" spans="2:23" ht="24.95" customHeight="1" x14ac:dyDescent="0.35">
      <c r="B40" s="215" t="s">
        <v>10</v>
      </c>
      <c r="C40" s="541" t="s">
        <v>47</v>
      </c>
      <c r="D40" s="531"/>
      <c r="E40" s="542"/>
      <c r="F40" s="148">
        <v>0.01</v>
      </c>
      <c r="G40" s="163">
        <f>G24*F40</f>
        <v>0</v>
      </c>
      <c r="H40" s="111"/>
      <c r="I40" s="116" t="s">
        <v>85</v>
      </c>
      <c r="J40" s="117"/>
      <c r="K40" s="117"/>
      <c r="L40" s="217"/>
      <c r="M40" s="262"/>
      <c r="N40" s="262"/>
      <c r="O40" s="262"/>
      <c r="P40" s="262"/>
      <c r="Q40" s="262"/>
      <c r="R40" s="262"/>
      <c r="S40" s="262"/>
      <c r="T40" s="262"/>
      <c r="U40" s="259"/>
      <c r="V40" s="259"/>
      <c r="W40" s="259"/>
    </row>
    <row r="41" spans="2:23" ht="24.95" customHeight="1" x14ac:dyDescent="0.35">
      <c r="B41" s="215" t="s">
        <v>12</v>
      </c>
      <c r="C41" s="541" t="s">
        <v>17</v>
      </c>
      <c r="D41" s="531"/>
      <c r="E41" s="542"/>
      <c r="F41" s="148">
        <v>6.0000000000000001E-3</v>
      </c>
      <c r="G41" s="163">
        <f>G24*F41</f>
        <v>0</v>
      </c>
      <c r="H41" s="111"/>
      <c r="I41" s="116" t="s">
        <v>85</v>
      </c>
      <c r="J41" s="117"/>
      <c r="K41" s="117"/>
      <c r="L41" s="217"/>
      <c r="M41" s="262"/>
      <c r="N41" s="262"/>
      <c r="O41" s="262"/>
      <c r="P41" s="262"/>
      <c r="Q41" s="262"/>
      <c r="R41" s="262"/>
      <c r="S41" s="262"/>
      <c r="T41" s="262"/>
      <c r="U41" s="259"/>
      <c r="V41" s="259"/>
      <c r="W41" s="259"/>
    </row>
    <row r="42" spans="2:23" ht="24.95" customHeight="1" x14ac:dyDescent="0.35">
      <c r="B42" s="215" t="s">
        <v>18</v>
      </c>
      <c r="C42" s="541" t="s">
        <v>19</v>
      </c>
      <c r="D42" s="531"/>
      <c r="E42" s="542"/>
      <c r="F42" s="148">
        <v>2E-3</v>
      </c>
      <c r="G42" s="163">
        <f>G24*F42</f>
        <v>0</v>
      </c>
      <c r="H42" s="111"/>
      <c r="I42" s="116" t="s">
        <v>85</v>
      </c>
      <c r="J42" s="117"/>
      <c r="K42" s="117"/>
      <c r="L42" s="217"/>
      <c r="M42" s="262"/>
      <c r="N42" s="262"/>
      <c r="O42" s="262"/>
      <c r="P42" s="262"/>
      <c r="Q42" s="262"/>
      <c r="R42" s="262"/>
      <c r="S42" s="262"/>
      <c r="T42" s="262"/>
      <c r="U42" s="259"/>
      <c r="V42" s="259"/>
      <c r="W42" s="259"/>
    </row>
    <row r="43" spans="2:23" ht="24.95" customHeight="1" thickBot="1" x14ac:dyDescent="0.4">
      <c r="B43" s="215" t="s">
        <v>20</v>
      </c>
      <c r="C43" s="541" t="s">
        <v>21</v>
      </c>
      <c r="D43" s="531"/>
      <c r="E43" s="542"/>
      <c r="F43" s="148">
        <v>0.08</v>
      </c>
      <c r="G43" s="163">
        <f>G24*F43</f>
        <v>0</v>
      </c>
      <c r="H43" s="111"/>
      <c r="I43" s="140" t="s">
        <v>85</v>
      </c>
      <c r="J43" s="141"/>
      <c r="K43" s="141"/>
      <c r="L43" s="217"/>
      <c r="M43" s="262"/>
      <c r="N43" s="262"/>
      <c r="O43" s="262"/>
      <c r="P43" s="262"/>
      <c r="Q43" s="262"/>
      <c r="R43" s="262"/>
      <c r="S43" s="262"/>
      <c r="T43" s="262"/>
      <c r="U43" s="259"/>
      <c r="V43" s="259"/>
      <c r="W43" s="259"/>
    </row>
    <row r="44" spans="2:23" ht="24.95" customHeight="1" x14ac:dyDescent="0.35">
      <c r="B44" s="169"/>
      <c r="C44" s="170"/>
      <c r="D44" s="171"/>
      <c r="E44" s="172" t="s">
        <v>87</v>
      </c>
      <c r="F44" s="172">
        <f>SUM(F36:F43)</f>
        <v>0.39800000000000008</v>
      </c>
      <c r="G44" s="173">
        <f>SUM(G36:G43)</f>
        <v>0</v>
      </c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259"/>
      <c r="V44" s="259"/>
      <c r="W44" s="259"/>
    </row>
    <row r="45" spans="2:23" ht="24.95" customHeight="1" thickBot="1" x14ac:dyDescent="0.4">
      <c r="B45" s="552" t="s">
        <v>22</v>
      </c>
      <c r="C45" s="553"/>
      <c r="D45" s="553"/>
      <c r="E45" s="553"/>
      <c r="F45" s="553"/>
      <c r="G45" s="554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259"/>
      <c r="V45" s="259"/>
      <c r="W45" s="259"/>
    </row>
    <row r="46" spans="2:23" ht="24.95" customHeight="1" x14ac:dyDescent="0.35">
      <c r="B46" s="120" t="s">
        <v>88</v>
      </c>
      <c r="C46" s="555" t="s">
        <v>89</v>
      </c>
      <c r="D46" s="555"/>
      <c r="E46" s="555"/>
      <c r="F46" s="555"/>
      <c r="G46" s="123" t="s">
        <v>67</v>
      </c>
      <c r="H46" s="111"/>
      <c r="I46" s="112" t="s">
        <v>58</v>
      </c>
      <c r="J46" s="113"/>
      <c r="K46" s="114"/>
      <c r="L46" s="273"/>
      <c r="M46" s="260"/>
      <c r="N46" s="260"/>
      <c r="O46" s="260"/>
      <c r="P46" s="260"/>
      <c r="Q46" s="260"/>
      <c r="R46" s="260"/>
      <c r="S46" s="260"/>
      <c r="T46" s="260"/>
      <c r="U46" s="259"/>
      <c r="V46" s="259"/>
      <c r="W46" s="259"/>
    </row>
    <row r="47" spans="2:23" ht="35.1" customHeight="1" x14ac:dyDescent="0.35">
      <c r="B47" s="556" t="s">
        <v>6</v>
      </c>
      <c r="C47" s="558" t="s">
        <v>90</v>
      </c>
      <c r="D47" s="174" t="s">
        <v>91</v>
      </c>
      <c r="E47" s="175" t="s">
        <v>92</v>
      </c>
      <c r="F47" s="176" t="s">
        <v>94</v>
      </c>
      <c r="G47" s="560">
        <f>IF((D48*E48*F48)-(G19*0.06)&lt;0,0,((D48*E48*F48)-(G19*0.06)))</f>
        <v>184.8</v>
      </c>
      <c r="H47" s="177"/>
      <c r="I47" s="504" t="s">
        <v>276</v>
      </c>
      <c r="J47" s="505"/>
      <c r="K47" s="506"/>
      <c r="L47" s="268"/>
      <c r="M47" s="268"/>
      <c r="N47" s="268"/>
      <c r="O47" s="268"/>
      <c r="P47" s="268"/>
      <c r="Q47" s="268"/>
      <c r="R47" s="268"/>
      <c r="S47" s="268"/>
      <c r="T47" s="268"/>
      <c r="U47" s="259"/>
      <c r="V47" s="259"/>
      <c r="W47" s="259"/>
    </row>
    <row r="48" spans="2:23" ht="35.1" customHeight="1" x14ac:dyDescent="0.35">
      <c r="B48" s="557"/>
      <c r="C48" s="559"/>
      <c r="D48" s="178">
        <v>2</v>
      </c>
      <c r="E48" s="175">
        <v>4.2</v>
      </c>
      <c r="F48" s="179">
        <v>22</v>
      </c>
      <c r="G48" s="561"/>
      <c r="H48" s="177"/>
      <c r="I48" s="504"/>
      <c r="J48" s="505"/>
      <c r="K48" s="506"/>
      <c r="L48" s="268"/>
      <c r="M48" s="268"/>
      <c r="N48" s="268"/>
      <c r="O48" s="268"/>
      <c r="P48" s="268"/>
      <c r="Q48" s="268"/>
      <c r="R48" s="268"/>
      <c r="S48" s="268"/>
      <c r="T48" s="268"/>
      <c r="U48" s="259"/>
      <c r="V48" s="259"/>
      <c r="W48" s="259"/>
    </row>
    <row r="49" spans="2:23" ht="35.1" customHeight="1" x14ac:dyDescent="0.35">
      <c r="B49" s="556" t="s">
        <v>7</v>
      </c>
      <c r="C49" s="562" t="s">
        <v>93</v>
      </c>
      <c r="D49" s="563"/>
      <c r="E49" s="180" t="s">
        <v>92</v>
      </c>
      <c r="F49" s="181" t="s">
        <v>94</v>
      </c>
      <c r="G49" s="560">
        <f>(E50*F50)*(100%-20%)</f>
        <v>0</v>
      </c>
      <c r="H49" s="177"/>
      <c r="I49" s="504" t="s">
        <v>258</v>
      </c>
      <c r="J49" s="505"/>
      <c r="K49" s="506"/>
      <c r="L49" s="268"/>
      <c r="M49" s="268"/>
      <c r="N49" s="268"/>
      <c r="O49" s="268"/>
      <c r="P49" s="268"/>
      <c r="Q49" s="268"/>
      <c r="R49" s="268"/>
      <c r="S49" s="268"/>
      <c r="T49" s="268"/>
      <c r="U49" s="259"/>
      <c r="V49" s="259"/>
      <c r="W49" s="259"/>
    </row>
    <row r="50" spans="2:23" ht="35.1" customHeight="1" x14ac:dyDescent="0.35">
      <c r="B50" s="557"/>
      <c r="C50" s="564"/>
      <c r="D50" s="565"/>
      <c r="E50" s="182">
        <v>0</v>
      </c>
      <c r="F50" s="183">
        <v>22</v>
      </c>
      <c r="G50" s="561"/>
      <c r="H50" s="184"/>
      <c r="I50" s="504"/>
      <c r="J50" s="505"/>
      <c r="K50" s="506"/>
      <c r="L50" s="268"/>
      <c r="M50" s="268"/>
      <c r="N50" s="268"/>
      <c r="O50" s="268"/>
      <c r="P50" s="268"/>
      <c r="Q50" s="268"/>
      <c r="R50" s="268"/>
      <c r="S50" s="268"/>
      <c r="T50" s="268"/>
      <c r="U50" s="259"/>
      <c r="V50" s="259"/>
      <c r="W50" s="259"/>
    </row>
    <row r="51" spans="2:23" ht="24.95" customHeight="1" x14ac:dyDescent="0.35">
      <c r="B51" s="215" t="s">
        <v>8</v>
      </c>
      <c r="C51" s="512" t="s">
        <v>95</v>
      </c>
      <c r="D51" s="513"/>
      <c r="E51" s="513"/>
      <c r="F51" s="514"/>
      <c r="G51" s="165">
        <v>0</v>
      </c>
      <c r="H51" s="185"/>
      <c r="I51" s="116" t="s">
        <v>259</v>
      </c>
      <c r="J51" s="117"/>
      <c r="K51" s="118"/>
      <c r="L51" s="260"/>
      <c r="M51" s="260"/>
      <c r="N51" s="260"/>
      <c r="O51" s="260"/>
      <c r="P51" s="260"/>
      <c r="Q51" s="260"/>
      <c r="R51" s="260"/>
      <c r="S51" s="260"/>
      <c r="T51" s="260"/>
      <c r="U51" s="259"/>
      <c r="V51" s="259"/>
      <c r="W51" s="259"/>
    </row>
    <row r="52" spans="2:23" ht="24.95" customHeight="1" x14ac:dyDescent="0.35">
      <c r="B52" s="215" t="s">
        <v>9</v>
      </c>
      <c r="C52" s="512" t="s">
        <v>96</v>
      </c>
      <c r="D52" s="513"/>
      <c r="E52" s="513"/>
      <c r="F52" s="514"/>
      <c r="G52" s="186">
        <v>0</v>
      </c>
      <c r="H52" s="139"/>
      <c r="I52" s="116" t="s">
        <v>259</v>
      </c>
      <c r="J52" s="117"/>
      <c r="K52" s="118"/>
      <c r="L52" s="260"/>
      <c r="M52" s="260"/>
      <c r="N52" s="260"/>
      <c r="O52" s="260"/>
      <c r="P52" s="260"/>
      <c r="Q52" s="260"/>
      <c r="R52" s="260"/>
      <c r="S52" s="260"/>
      <c r="T52" s="260"/>
      <c r="U52" s="259"/>
      <c r="V52" s="259"/>
      <c r="W52" s="259"/>
    </row>
    <row r="53" spans="2:23" ht="24.95" customHeight="1" x14ac:dyDescent="0.35">
      <c r="B53" s="215" t="s">
        <v>10</v>
      </c>
      <c r="C53" s="512" t="s">
        <v>97</v>
      </c>
      <c r="D53" s="513"/>
      <c r="E53" s="513"/>
      <c r="F53" s="514"/>
      <c r="G53" s="187">
        <v>0</v>
      </c>
      <c r="H53" s="139"/>
      <c r="I53" s="116" t="s">
        <v>259</v>
      </c>
      <c r="J53" s="117"/>
      <c r="K53" s="118"/>
      <c r="L53" s="260"/>
      <c r="M53" s="260"/>
      <c r="N53" s="260"/>
      <c r="O53" s="260"/>
      <c r="P53" s="260"/>
      <c r="Q53" s="260"/>
      <c r="R53" s="260"/>
      <c r="S53" s="260"/>
      <c r="T53" s="260"/>
      <c r="U53" s="259"/>
      <c r="V53" s="259"/>
      <c r="W53" s="259"/>
    </row>
    <row r="54" spans="2:23" ht="24.95" customHeight="1" thickBot="1" x14ac:dyDescent="0.4">
      <c r="B54" s="215" t="s">
        <v>18</v>
      </c>
      <c r="C54" s="535" t="s">
        <v>11</v>
      </c>
      <c r="D54" s="536"/>
      <c r="E54" s="536"/>
      <c r="F54" s="537"/>
      <c r="G54" s="187"/>
      <c r="H54" s="139"/>
      <c r="I54" s="140" t="s">
        <v>154</v>
      </c>
      <c r="J54" s="252"/>
      <c r="K54" s="279"/>
      <c r="L54" s="260"/>
      <c r="M54" s="260"/>
      <c r="N54" s="260"/>
      <c r="O54" s="260"/>
      <c r="P54" s="260"/>
      <c r="Q54" s="260"/>
      <c r="R54" s="260"/>
      <c r="S54" s="260"/>
      <c r="T54" s="260"/>
      <c r="U54" s="259"/>
      <c r="V54" s="259"/>
      <c r="W54" s="259"/>
    </row>
    <row r="55" spans="2:23" ht="24.95" customHeight="1" x14ac:dyDescent="0.35">
      <c r="B55" s="169"/>
      <c r="C55" s="170"/>
      <c r="D55" s="170"/>
      <c r="E55" s="170"/>
      <c r="F55" s="188" t="s">
        <v>71</v>
      </c>
      <c r="G55" s="173">
        <f>SUM(G47:G54)</f>
        <v>184.8</v>
      </c>
      <c r="H55" s="111"/>
      <c r="I55" s="253"/>
      <c r="J55" s="253"/>
      <c r="K55" s="253"/>
      <c r="L55" s="278"/>
      <c r="M55" s="278"/>
      <c r="N55" s="278"/>
      <c r="O55" s="278"/>
      <c r="P55" s="278"/>
      <c r="Q55" s="278"/>
      <c r="R55" s="278"/>
      <c r="S55" s="278"/>
      <c r="T55" s="278"/>
      <c r="U55" s="259"/>
      <c r="V55" s="259"/>
      <c r="W55" s="259"/>
    </row>
    <row r="56" spans="2:23" ht="24.95" customHeight="1" x14ac:dyDescent="0.35">
      <c r="B56" s="142"/>
      <c r="C56" s="143"/>
      <c r="D56" s="143"/>
      <c r="E56" s="528" t="s">
        <v>23</v>
      </c>
      <c r="F56" s="529"/>
      <c r="G56" s="190">
        <f>G33+G44+G55</f>
        <v>184.8</v>
      </c>
      <c r="H56" s="111"/>
      <c r="I56" s="262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9"/>
      <c r="V56" s="259"/>
      <c r="W56" s="259"/>
    </row>
    <row r="57" spans="2:23" ht="24.95" customHeight="1" x14ac:dyDescent="0.35">
      <c r="B57" s="566"/>
      <c r="C57" s="567"/>
      <c r="D57" s="567"/>
      <c r="E57" s="567"/>
      <c r="F57" s="567"/>
      <c r="G57" s="568"/>
      <c r="H57" s="111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9"/>
      <c r="V57" s="259"/>
      <c r="W57" s="259"/>
    </row>
    <row r="58" spans="2:23" ht="24.95" customHeight="1" thickBot="1" x14ac:dyDescent="0.4">
      <c r="B58" s="533" t="s">
        <v>24</v>
      </c>
      <c r="C58" s="528"/>
      <c r="D58" s="528"/>
      <c r="E58" s="528"/>
      <c r="F58" s="528"/>
      <c r="G58" s="534"/>
      <c r="H58" s="111"/>
      <c r="I58" s="255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259"/>
      <c r="V58" s="259"/>
      <c r="W58" s="259"/>
    </row>
    <row r="59" spans="2:23" ht="24.95" customHeight="1" x14ac:dyDescent="0.35">
      <c r="B59" s="237" t="s">
        <v>99</v>
      </c>
      <c r="C59" s="525" t="s">
        <v>100</v>
      </c>
      <c r="D59" s="525"/>
      <c r="E59" s="525"/>
      <c r="F59" s="193" t="s">
        <v>64</v>
      </c>
      <c r="G59" s="194" t="s">
        <v>67</v>
      </c>
      <c r="H59" s="111"/>
      <c r="I59" s="112" t="s">
        <v>58</v>
      </c>
      <c r="J59" s="113"/>
      <c r="K59" s="113"/>
      <c r="L59" s="216"/>
      <c r="M59" s="260"/>
      <c r="N59" s="260"/>
      <c r="O59" s="260"/>
      <c r="P59" s="260"/>
      <c r="Q59" s="260"/>
      <c r="R59" s="260"/>
      <c r="S59" s="260"/>
      <c r="T59" s="260"/>
      <c r="U59" s="259"/>
      <c r="V59" s="259"/>
      <c r="W59" s="259"/>
    </row>
    <row r="60" spans="2:23" ht="24.95" customHeight="1" x14ac:dyDescent="0.35">
      <c r="B60" s="195" t="s">
        <v>6</v>
      </c>
      <c r="C60" s="543" t="s">
        <v>25</v>
      </c>
      <c r="D60" s="544"/>
      <c r="E60" s="545"/>
      <c r="F60" s="196">
        <v>4.1999999999999997E-3</v>
      </c>
      <c r="G60" s="197">
        <f>G24*F60</f>
        <v>0</v>
      </c>
      <c r="H60" s="111"/>
      <c r="I60" s="504" t="s">
        <v>109</v>
      </c>
      <c r="J60" s="505"/>
      <c r="K60" s="505"/>
      <c r="L60" s="269"/>
      <c r="M60" s="270"/>
      <c r="N60" s="270"/>
      <c r="O60" s="270"/>
      <c r="P60" s="270"/>
      <c r="Q60" s="270"/>
      <c r="R60" s="270"/>
      <c r="S60" s="270"/>
      <c r="T60" s="270"/>
      <c r="U60" s="259"/>
      <c r="V60" s="259"/>
      <c r="W60" s="259"/>
    </row>
    <row r="61" spans="2:23" ht="24.95" customHeight="1" x14ac:dyDescent="0.35">
      <c r="B61" s="195" t="s">
        <v>7</v>
      </c>
      <c r="C61" s="543" t="s">
        <v>26</v>
      </c>
      <c r="D61" s="544"/>
      <c r="E61" s="545"/>
      <c r="F61" s="196">
        <v>2.9999999999999997E-4</v>
      </c>
      <c r="G61" s="197">
        <f>G24*F61</f>
        <v>0</v>
      </c>
      <c r="H61" s="111"/>
      <c r="I61" s="504" t="s">
        <v>109</v>
      </c>
      <c r="J61" s="505"/>
      <c r="K61" s="505"/>
      <c r="L61" s="269"/>
      <c r="M61" s="270"/>
      <c r="N61" s="270"/>
      <c r="O61" s="270"/>
      <c r="P61" s="270"/>
      <c r="Q61" s="270"/>
      <c r="R61" s="270"/>
      <c r="S61" s="270"/>
      <c r="T61" s="270"/>
      <c r="U61" s="259"/>
      <c r="V61" s="259"/>
      <c r="W61" s="259"/>
    </row>
    <row r="62" spans="2:23" ht="24.95" customHeight="1" x14ac:dyDescent="0.35">
      <c r="B62" s="195" t="s">
        <v>8</v>
      </c>
      <c r="C62" s="198" t="s">
        <v>110</v>
      </c>
      <c r="D62" s="199"/>
      <c r="E62" s="200"/>
      <c r="F62" s="196">
        <v>3.44E-2</v>
      </c>
      <c r="G62" s="197">
        <f>G24*F62</f>
        <v>0</v>
      </c>
      <c r="H62" s="111"/>
      <c r="I62" s="504" t="s">
        <v>109</v>
      </c>
      <c r="J62" s="505"/>
      <c r="K62" s="505"/>
      <c r="L62" s="269"/>
      <c r="M62" s="270"/>
      <c r="N62" s="270"/>
      <c r="O62" s="270"/>
      <c r="P62" s="270"/>
      <c r="Q62" s="270"/>
      <c r="R62" s="270"/>
      <c r="S62" s="270"/>
      <c r="T62" s="270"/>
      <c r="U62" s="259"/>
      <c r="V62" s="259"/>
      <c r="W62" s="259"/>
    </row>
    <row r="63" spans="2:23" ht="24.95" customHeight="1" x14ac:dyDescent="0.35">
      <c r="B63" s="201" t="s">
        <v>9</v>
      </c>
      <c r="C63" s="549" t="s">
        <v>101</v>
      </c>
      <c r="D63" s="550"/>
      <c r="E63" s="551"/>
      <c r="F63" s="202">
        <v>1.9400000000000001E-2</v>
      </c>
      <c r="G63" s="203">
        <f>G24*F63</f>
        <v>0</v>
      </c>
      <c r="H63" s="111"/>
      <c r="I63" s="640" t="s">
        <v>98</v>
      </c>
      <c r="J63" s="641"/>
      <c r="K63" s="641"/>
      <c r="L63" s="271"/>
      <c r="M63" s="272"/>
      <c r="N63" s="272"/>
      <c r="O63" s="272"/>
      <c r="P63" s="272"/>
      <c r="Q63" s="272"/>
      <c r="R63" s="272"/>
      <c r="S63" s="272"/>
      <c r="T63" s="272"/>
      <c r="U63" s="259"/>
      <c r="V63" s="259"/>
      <c r="W63" s="259"/>
    </row>
    <row r="64" spans="2:23" ht="24.95" customHeight="1" x14ac:dyDescent="0.35">
      <c r="B64" s="201" t="s">
        <v>10</v>
      </c>
      <c r="C64" s="538" t="s">
        <v>102</v>
      </c>
      <c r="D64" s="539"/>
      <c r="E64" s="540"/>
      <c r="F64" s="204">
        <f>F44</f>
        <v>0.39800000000000008</v>
      </c>
      <c r="G64" s="205">
        <f>G63*F64</f>
        <v>0</v>
      </c>
      <c r="H64" s="111"/>
      <c r="I64" s="233"/>
      <c r="J64" s="234"/>
      <c r="K64" s="234"/>
      <c r="L64" s="267"/>
      <c r="M64" s="268"/>
      <c r="N64" s="268"/>
      <c r="O64" s="268"/>
      <c r="P64" s="268"/>
      <c r="Q64" s="268"/>
      <c r="R64" s="268"/>
      <c r="S64" s="268"/>
      <c r="T64" s="268"/>
      <c r="U64" s="259"/>
      <c r="V64" s="259"/>
      <c r="W64" s="259"/>
    </row>
    <row r="65" spans="2:23" ht="24.95" customHeight="1" x14ac:dyDescent="0.35">
      <c r="B65" s="201" t="s">
        <v>12</v>
      </c>
      <c r="C65" s="512" t="s">
        <v>111</v>
      </c>
      <c r="D65" s="513"/>
      <c r="E65" s="514"/>
      <c r="F65" s="206" t="s">
        <v>112</v>
      </c>
      <c r="G65" s="205">
        <f>F65*G24</f>
        <v>0</v>
      </c>
      <c r="H65" s="111"/>
      <c r="I65" s="504" t="s">
        <v>109</v>
      </c>
      <c r="J65" s="505"/>
      <c r="K65" s="506"/>
      <c r="L65" s="270"/>
      <c r="M65" s="270"/>
      <c r="N65" s="270"/>
      <c r="O65" s="270"/>
      <c r="P65" s="270"/>
      <c r="Q65" s="270"/>
      <c r="R65" s="270"/>
      <c r="S65" s="270"/>
      <c r="T65" s="270"/>
      <c r="U65" s="259"/>
      <c r="V65" s="259"/>
      <c r="W65" s="259"/>
    </row>
    <row r="66" spans="2:23" ht="24.95" customHeight="1" thickBot="1" x14ac:dyDescent="0.4">
      <c r="B66" s="142"/>
      <c r="C66" s="143"/>
      <c r="D66" s="528" t="s">
        <v>52</v>
      </c>
      <c r="E66" s="529"/>
      <c r="F66" s="208">
        <f>SUM(F60:F65)</f>
        <v>0.45630000000000009</v>
      </c>
      <c r="G66" s="190">
        <f>SUM(G60:G65)</f>
        <v>0</v>
      </c>
      <c r="H66" s="111"/>
      <c r="I66" s="435" t="s">
        <v>274</v>
      </c>
      <c r="J66" s="252"/>
      <c r="K66" s="279"/>
      <c r="L66" s="111"/>
      <c r="M66" s="111"/>
      <c r="N66" s="111"/>
      <c r="O66" s="111"/>
      <c r="P66" s="111"/>
      <c r="Q66" s="111"/>
      <c r="R66" s="111"/>
      <c r="S66" s="111"/>
      <c r="T66" s="111"/>
      <c r="U66" s="259"/>
      <c r="V66" s="259"/>
      <c r="W66" s="259"/>
    </row>
    <row r="67" spans="2:23" ht="24.95" customHeight="1" x14ac:dyDescent="0.35">
      <c r="B67" s="546"/>
      <c r="C67" s="547"/>
      <c r="D67" s="547"/>
      <c r="E67" s="547"/>
      <c r="F67" s="547"/>
      <c r="G67" s="548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259"/>
      <c r="V67" s="259"/>
      <c r="W67" s="259"/>
    </row>
    <row r="68" spans="2:23" ht="24.95" customHeight="1" thickBot="1" x14ac:dyDescent="0.4">
      <c r="B68" s="533" t="s">
        <v>27</v>
      </c>
      <c r="C68" s="528"/>
      <c r="D68" s="528"/>
      <c r="E68" s="528"/>
      <c r="F68" s="528"/>
      <c r="G68" s="534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259"/>
      <c r="V68" s="259"/>
      <c r="W68" s="259"/>
    </row>
    <row r="69" spans="2:23" ht="24.95" customHeight="1" x14ac:dyDescent="0.35">
      <c r="B69" s="237" t="s">
        <v>114</v>
      </c>
      <c r="C69" s="525" t="s">
        <v>115</v>
      </c>
      <c r="D69" s="525"/>
      <c r="E69" s="525"/>
      <c r="F69" s="193" t="s">
        <v>64</v>
      </c>
      <c r="G69" s="209" t="s">
        <v>67</v>
      </c>
      <c r="H69" s="111"/>
      <c r="I69" s="112" t="s">
        <v>58</v>
      </c>
      <c r="J69" s="113"/>
      <c r="K69" s="113"/>
      <c r="L69" s="216"/>
      <c r="M69" s="273"/>
      <c r="N69" s="273"/>
      <c r="O69" s="273"/>
      <c r="P69" s="273"/>
      <c r="Q69" s="273"/>
      <c r="R69" s="273"/>
      <c r="S69" s="273"/>
      <c r="T69" s="273"/>
      <c r="U69" s="259"/>
      <c r="V69" s="259"/>
      <c r="W69" s="259"/>
    </row>
    <row r="70" spans="2:23" ht="24.95" customHeight="1" x14ac:dyDescent="0.35">
      <c r="B70" s="195" t="s">
        <v>6</v>
      </c>
      <c r="C70" s="543" t="s">
        <v>103</v>
      </c>
      <c r="D70" s="544"/>
      <c r="E70" s="545"/>
      <c r="F70" s="196">
        <v>8.3299999999999999E-2</v>
      </c>
      <c r="G70" s="197">
        <f>(G19+G21)*F70</f>
        <v>0</v>
      </c>
      <c r="H70" s="111"/>
      <c r="I70" s="210" t="s">
        <v>117</v>
      </c>
      <c r="J70" s="211"/>
      <c r="K70" s="211"/>
      <c r="L70" s="274"/>
      <c r="M70" s="275"/>
      <c r="N70" s="275"/>
      <c r="O70" s="275"/>
      <c r="P70" s="275"/>
      <c r="Q70" s="275"/>
      <c r="R70" s="275"/>
      <c r="S70" s="275"/>
      <c r="T70" s="275"/>
      <c r="U70" s="259"/>
      <c r="V70" s="259"/>
      <c r="W70" s="259"/>
    </row>
    <row r="71" spans="2:23" ht="24.95" customHeight="1" x14ac:dyDescent="0.35">
      <c r="B71" s="195" t="s">
        <v>7</v>
      </c>
      <c r="C71" s="543" t="s">
        <v>116</v>
      </c>
      <c r="D71" s="544"/>
      <c r="E71" s="545"/>
      <c r="F71" s="196">
        <v>1.3899999999999999E-2</v>
      </c>
      <c r="G71" s="197">
        <f>G24*F71</f>
        <v>0</v>
      </c>
      <c r="H71" s="111"/>
      <c r="I71" s="210" t="s">
        <v>109</v>
      </c>
      <c r="J71" s="211"/>
      <c r="K71" s="211"/>
      <c r="L71" s="269"/>
      <c r="M71" s="270"/>
      <c r="N71" s="270"/>
      <c r="O71" s="270"/>
      <c r="P71" s="270"/>
      <c r="Q71" s="270"/>
      <c r="R71" s="270"/>
      <c r="S71" s="270"/>
      <c r="T71" s="270"/>
      <c r="U71" s="259"/>
      <c r="V71" s="259"/>
      <c r="W71" s="259"/>
    </row>
    <row r="72" spans="2:23" ht="24.95" customHeight="1" x14ac:dyDescent="0.35">
      <c r="B72" s="195" t="s">
        <v>8</v>
      </c>
      <c r="C72" s="543" t="s">
        <v>104</v>
      </c>
      <c r="D72" s="544"/>
      <c r="E72" s="545"/>
      <c r="F72" s="196">
        <v>2.8E-3</v>
      </c>
      <c r="G72" s="197">
        <f>G24*F72</f>
        <v>0</v>
      </c>
      <c r="H72" s="111"/>
      <c r="I72" s="210" t="s">
        <v>109</v>
      </c>
      <c r="J72" s="211"/>
      <c r="K72" s="211"/>
      <c r="L72" s="269"/>
      <c r="M72" s="270"/>
      <c r="N72" s="270"/>
      <c r="O72" s="270"/>
      <c r="P72" s="270"/>
      <c r="Q72" s="270"/>
      <c r="R72" s="270"/>
      <c r="S72" s="270"/>
      <c r="T72" s="270"/>
      <c r="U72" s="259"/>
      <c r="V72" s="259"/>
      <c r="W72" s="259"/>
    </row>
    <row r="73" spans="2:23" ht="24.95" customHeight="1" x14ac:dyDescent="0.35">
      <c r="B73" s="201" t="s">
        <v>9</v>
      </c>
      <c r="C73" s="538" t="s">
        <v>113</v>
      </c>
      <c r="D73" s="539"/>
      <c r="E73" s="540"/>
      <c r="F73" s="202">
        <v>2.0000000000000001E-4</v>
      </c>
      <c r="G73" s="203">
        <f>G24*F73</f>
        <v>0</v>
      </c>
      <c r="H73" s="111"/>
      <c r="I73" s="210" t="s">
        <v>109</v>
      </c>
      <c r="J73" s="211"/>
      <c r="K73" s="211"/>
      <c r="L73" s="269"/>
      <c r="M73" s="270"/>
      <c r="N73" s="270"/>
      <c r="O73" s="270"/>
      <c r="P73" s="270"/>
      <c r="Q73" s="270"/>
      <c r="R73" s="270"/>
      <c r="S73" s="270"/>
      <c r="T73" s="270"/>
      <c r="U73" s="259"/>
      <c r="V73" s="259"/>
      <c r="W73" s="259"/>
    </row>
    <row r="74" spans="2:23" ht="24.95" customHeight="1" x14ac:dyDescent="0.35">
      <c r="B74" s="201" t="s">
        <v>10</v>
      </c>
      <c r="C74" s="538" t="s">
        <v>105</v>
      </c>
      <c r="D74" s="539"/>
      <c r="E74" s="540"/>
      <c r="F74" s="212">
        <v>6.9999999999999999E-4</v>
      </c>
      <c r="G74" s="205">
        <f>G24*F74</f>
        <v>0</v>
      </c>
      <c r="H74" s="111"/>
      <c r="I74" s="210" t="s">
        <v>109</v>
      </c>
      <c r="J74" s="211"/>
      <c r="K74" s="211"/>
      <c r="L74" s="269"/>
      <c r="M74" s="270"/>
      <c r="N74" s="270"/>
      <c r="O74" s="270"/>
      <c r="P74" s="270"/>
      <c r="Q74" s="270"/>
      <c r="R74" s="270"/>
      <c r="S74" s="270"/>
      <c r="T74" s="270"/>
      <c r="U74" s="259"/>
      <c r="V74" s="259"/>
      <c r="W74" s="259"/>
    </row>
    <row r="75" spans="2:23" ht="24.95" customHeight="1" x14ac:dyDescent="0.35">
      <c r="B75" s="201" t="s">
        <v>12</v>
      </c>
      <c r="C75" s="512" t="s">
        <v>106</v>
      </c>
      <c r="D75" s="513"/>
      <c r="E75" s="514"/>
      <c r="F75" s="212">
        <v>2.8999999999999998E-3</v>
      </c>
      <c r="G75" s="205">
        <f>G24*F75</f>
        <v>0</v>
      </c>
      <c r="H75" s="111"/>
      <c r="I75" s="210" t="s">
        <v>109</v>
      </c>
      <c r="J75" s="211"/>
      <c r="K75" s="211"/>
      <c r="L75" s="269"/>
      <c r="M75" s="270"/>
      <c r="N75" s="270"/>
      <c r="O75" s="270"/>
      <c r="P75" s="270"/>
      <c r="Q75" s="270"/>
      <c r="R75" s="270"/>
      <c r="S75" s="270"/>
      <c r="T75" s="270"/>
      <c r="U75" s="259"/>
      <c r="V75" s="259"/>
      <c r="W75" s="259"/>
    </row>
    <row r="76" spans="2:23" ht="24.95" customHeight="1" x14ac:dyDescent="0.35">
      <c r="B76" s="201" t="s">
        <v>18</v>
      </c>
      <c r="C76" s="512" t="s">
        <v>28</v>
      </c>
      <c r="D76" s="513"/>
      <c r="E76" s="514"/>
      <c r="F76" s="256"/>
      <c r="G76" s="205"/>
      <c r="H76" s="111"/>
      <c r="I76" s="116" t="s">
        <v>154</v>
      </c>
      <c r="J76" s="245"/>
      <c r="K76" s="246"/>
      <c r="L76" s="260"/>
      <c r="M76" s="260"/>
      <c r="N76" s="260"/>
      <c r="O76" s="260"/>
      <c r="P76" s="260"/>
      <c r="Q76" s="260"/>
      <c r="R76" s="260"/>
      <c r="S76" s="260"/>
      <c r="T76" s="260"/>
      <c r="U76" s="259"/>
      <c r="V76" s="259"/>
      <c r="W76" s="259"/>
    </row>
    <row r="77" spans="2:23" ht="24.95" customHeight="1" x14ac:dyDescent="0.35">
      <c r="B77" s="169"/>
      <c r="C77" s="170"/>
      <c r="D77" s="170"/>
      <c r="E77" s="145" t="s">
        <v>108</v>
      </c>
      <c r="F77" s="214">
        <f>SUM(F70:F76)</f>
        <v>0.1038</v>
      </c>
      <c r="G77" s="173">
        <f>SUM(G70:G76)</f>
        <v>0</v>
      </c>
      <c r="H77" s="111"/>
      <c r="I77" s="247"/>
      <c r="J77" s="245"/>
      <c r="K77" s="246"/>
      <c r="L77" s="260"/>
      <c r="M77" s="260"/>
      <c r="N77" s="260"/>
      <c r="O77" s="260"/>
      <c r="P77" s="260"/>
      <c r="Q77" s="260"/>
      <c r="R77" s="260"/>
      <c r="S77" s="260"/>
      <c r="T77" s="260"/>
      <c r="U77" s="259"/>
      <c r="V77" s="259"/>
      <c r="W77" s="259"/>
    </row>
    <row r="78" spans="2:23" ht="24.95" customHeight="1" x14ac:dyDescent="0.35">
      <c r="B78" s="201" t="s">
        <v>20</v>
      </c>
      <c r="C78" s="541" t="s">
        <v>107</v>
      </c>
      <c r="D78" s="531"/>
      <c r="E78" s="531"/>
      <c r="F78" s="542"/>
      <c r="G78" s="205">
        <f>G77*F44</f>
        <v>0</v>
      </c>
      <c r="H78" s="111"/>
      <c r="I78" s="247"/>
      <c r="J78" s="245"/>
      <c r="K78" s="246"/>
      <c r="L78" s="111"/>
      <c r="M78" s="111"/>
      <c r="N78" s="111"/>
      <c r="O78" s="111"/>
      <c r="P78" s="111"/>
      <c r="Q78" s="111"/>
      <c r="R78" s="111"/>
      <c r="S78" s="111"/>
      <c r="T78" s="111"/>
      <c r="U78" s="259"/>
      <c r="V78" s="259"/>
      <c r="W78" s="259"/>
    </row>
    <row r="79" spans="2:23" ht="24.95" customHeight="1" thickBot="1" x14ac:dyDescent="0.4">
      <c r="B79" s="142"/>
      <c r="C79" s="143"/>
      <c r="D79" s="143"/>
      <c r="E79" s="528" t="s">
        <v>29</v>
      </c>
      <c r="F79" s="529"/>
      <c r="G79" s="190">
        <f>G77+G78</f>
        <v>0</v>
      </c>
      <c r="H79" s="111"/>
      <c r="I79" s="435" t="s">
        <v>274</v>
      </c>
      <c r="J79" s="252"/>
      <c r="K79" s="279"/>
      <c r="L79" s="111"/>
      <c r="M79" s="111"/>
      <c r="N79" s="111"/>
      <c r="O79" s="111"/>
      <c r="P79" s="111"/>
      <c r="Q79" s="111"/>
      <c r="R79" s="111"/>
      <c r="S79" s="111"/>
      <c r="T79" s="111"/>
      <c r="U79" s="259"/>
      <c r="V79" s="259"/>
      <c r="W79" s="259"/>
    </row>
    <row r="80" spans="2:23" ht="24.95" customHeight="1" x14ac:dyDescent="0.35">
      <c r="B80" s="530"/>
      <c r="C80" s="531"/>
      <c r="D80" s="531"/>
      <c r="E80" s="531"/>
      <c r="F80" s="531"/>
      <c r="G80" s="532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259"/>
      <c r="V80" s="259"/>
      <c r="W80" s="259"/>
    </row>
    <row r="81" spans="2:24" ht="24.95" customHeight="1" thickBot="1" x14ac:dyDescent="0.4">
      <c r="B81" s="533" t="s">
        <v>30</v>
      </c>
      <c r="C81" s="528"/>
      <c r="D81" s="528"/>
      <c r="E81" s="528"/>
      <c r="F81" s="528"/>
      <c r="G81" s="534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259"/>
      <c r="V81" s="259"/>
      <c r="W81" s="259"/>
    </row>
    <row r="82" spans="2:24" ht="24.95" customHeight="1" x14ac:dyDescent="0.35">
      <c r="B82" s="237" t="s">
        <v>152</v>
      </c>
      <c r="C82" s="525" t="s">
        <v>153</v>
      </c>
      <c r="D82" s="525"/>
      <c r="E82" s="525"/>
      <c r="F82" s="525"/>
      <c r="G82" s="209" t="s">
        <v>67</v>
      </c>
      <c r="H82" s="111"/>
      <c r="I82" s="112" t="s">
        <v>58</v>
      </c>
      <c r="J82" s="216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59"/>
      <c r="V82" s="259"/>
      <c r="W82" s="259"/>
    </row>
    <row r="83" spans="2:24" ht="24.95" customHeight="1" x14ac:dyDescent="0.35">
      <c r="B83" s="215" t="s">
        <v>6</v>
      </c>
      <c r="C83" s="512" t="s">
        <v>31</v>
      </c>
      <c r="D83" s="513"/>
      <c r="E83" s="513"/>
      <c r="F83" s="514"/>
      <c r="G83" s="129">
        <f>'UNIFORMES E EPI''S'!G25</f>
        <v>0</v>
      </c>
      <c r="H83" s="111"/>
      <c r="I83" s="637" t="s">
        <v>256</v>
      </c>
      <c r="J83" s="261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59"/>
      <c r="V83" s="259"/>
      <c r="W83" s="259"/>
    </row>
    <row r="84" spans="2:24" ht="24.95" customHeight="1" x14ac:dyDescent="0.35">
      <c r="B84" s="215" t="s">
        <v>7</v>
      </c>
      <c r="C84" s="512" t="s">
        <v>173</v>
      </c>
      <c r="D84" s="513"/>
      <c r="E84" s="513"/>
      <c r="F84" s="514"/>
      <c r="G84" s="129">
        <v>0</v>
      </c>
      <c r="H84" s="111"/>
      <c r="I84" s="637"/>
      <c r="J84" s="261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59"/>
      <c r="V84" s="259"/>
      <c r="W84" s="259"/>
    </row>
    <row r="85" spans="2:24" ht="24.95" customHeight="1" x14ac:dyDescent="0.35">
      <c r="B85" s="215" t="s">
        <v>8</v>
      </c>
      <c r="C85" s="535" t="s">
        <v>32</v>
      </c>
      <c r="D85" s="536"/>
      <c r="E85" s="536"/>
      <c r="F85" s="537"/>
      <c r="G85" s="163">
        <v>0</v>
      </c>
      <c r="H85" s="111"/>
      <c r="I85" s="116"/>
      <c r="J85" s="261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59"/>
      <c r="V85" s="259"/>
      <c r="W85" s="259"/>
    </row>
    <row r="86" spans="2:24" ht="24.95" customHeight="1" thickBot="1" x14ac:dyDescent="0.4">
      <c r="B86" s="215" t="s">
        <v>9</v>
      </c>
      <c r="C86" s="512" t="s">
        <v>11</v>
      </c>
      <c r="D86" s="513"/>
      <c r="E86" s="513"/>
      <c r="F86" s="514"/>
      <c r="G86" s="187"/>
      <c r="H86" s="111"/>
      <c r="I86" s="140" t="s">
        <v>154</v>
      </c>
      <c r="J86" s="261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59"/>
      <c r="V86" s="259"/>
      <c r="W86" s="259"/>
    </row>
    <row r="87" spans="2:24" ht="24.95" customHeight="1" x14ac:dyDescent="0.35">
      <c r="B87" s="142"/>
      <c r="C87" s="143"/>
      <c r="D87" s="143"/>
      <c r="E87" s="528" t="s">
        <v>51</v>
      </c>
      <c r="F87" s="529"/>
      <c r="G87" s="190">
        <f>SUM(G83:G86)</f>
        <v>0</v>
      </c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259"/>
      <c r="V87" s="259"/>
      <c r="W87" s="259"/>
    </row>
    <row r="88" spans="2:24" ht="24.95" customHeight="1" x14ac:dyDescent="0.35">
      <c r="B88" s="218"/>
      <c r="C88" s="219"/>
      <c r="D88" s="219"/>
      <c r="E88" s="220"/>
      <c r="F88" s="220"/>
      <c r="G88" s="22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259"/>
      <c r="V88" s="259"/>
      <c r="W88" s="259"/>
    </row>
    <row r="89" spans="2:24" ht="24.95" customHeight="1" thickBot="1" x14ac:dyDescent="0.4">
      <c r="B89" s="533" t="s">
        <v>33</v>
      </c>
      <c r="C89" s="528"/>
      <c r="D89" s="528"/>
      <c r="E89" s="528"/>
      <c r="F89" s="528"/>
      <c r="G89" s="534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259"/>
      <c r="V89" s="259"/>
      <c r="W89" s="259"/>
    </row>
    <row r="90" spans="2:24" ht="75" customHeight="1" x14ac:dyDescent="0.35">
      <c r="B90" s="237" t="s">
        <v>118</v>
      </c>
      <c r="C90" s="222" t="s">
        <v>119</v>
      </c>
      <c r="D90" s="222" t="s">
        <v>139</v>
      </c>
      <c r="E90" s="222" t="s">
        <v>125</v>
      </c>
      <c r="F90" s="222" t="s">
        <v>127</v>
      </c>
      <c r="G90" s="209" t="s">
        <v>67</v>
      </c>
      <c r="H90" s="111"/>
      <c r="I90" s="112" t="s">
        <v>58</v>
      </c>
      <c r="J90" s="113"/>
      <c r="K90" s="113"/>
      <c r="L90" s="216"/>
      <c r="M90" s="273"/>
      <c r="N90" s="273"/>
      <c r="O90" s="273"/>
      <c r="P90" s="273"/>
      <c r="Q90" s="273"/>
      <c r="R90" s="273"/>
      <c r="S90" s="273"/>
      <c r="T90" s="273"/>
      <c r="U90" s="276"/>
      <c r="V90" s="276"/>
      <c r="W90" s="276"/>
      <c r="X90" s="83"/>
    </row>
    <row r="91" spans="2:24" ht="57" customHeight="1" x14ac:dyDescent="0.35">
      <c r="B91" s="215" t="s">
        <v>6</v>
      </c>
      <c r="C91" s="223" t="s">
        <v>34</v>
      </c>
      <c r="D91" s="224">
        <f>G24+G56+G66+G79+G87</f>
        <v>184.8</v>
      </c>
      <c r="E91" s="225"/>
      <c r="F91" s="226">
        <v>0.05</v>
      </c>
      <c r="G91" s="129">
        <f>D91*F91</f>
        <v>9.24</v>
      </c>
      <c r="H91" s="111"/>
      <c r="I91" s="510" t="s">
        <v>120</v>
      </c>
      <c r="J91" s="511"/>
      <c r="K91" s="511"/>
      <c r="L91" s="274"/>
      <c r="M91" s="275"/>
      <c r="N91" s="270"/>
      <c r="O91" s="270"/>
      <c r="P91" s="270"/>
      <c r="Q91" s="270"/>
      <c r="R91" s="270"/>
      <c r="S91" s="270"/>
      <c r="T91" s="270"/>
      <c r="U91" s="270"/>
      <c r="V91" s="270"/>
      <c r="W91" s="276"/>
      <c r="X91" s="83"/>
    </row>
    <row r="92" spans="2:24" ht="49.5" customHeight="1" x14ac:dyDescent="0.3">
      <c r="B92" s="215" t="s">
        <v>7</v>
      </c>
      <c r="C92" s="223" t="s">
        <v>35</v>
      </c>
      <c r="D92" s="224">
        <f>G24+G56+G66+G79+G87+G91</f>
        <v>194.04000000000002</v>
      </c>
      <c r="E92" s="225"/>
      <c r="F92" s="226">
        <v>0.1</v>
      </c>
      <c r="G92" s="129">
        <f>D92*F92</f>
        <v>19.404000000000003</v>
      </c>
      <c r="H92" s="111"/>
      <c r="I92" s="504" t="s">
        <v>121</v>
      </c>
      <c r="J92" s="505"/>
      <c r="K92" s="505"/>
      <c r="L92" s="217"/>
      <c r="M92" s="262"/>
      <c r="N92" s="262"/>
      <c r="O92" s="262"/>
      <c r="P92" s="270"/>
      <c r="Q92" s="270"/>
      <c r="R92" s="270"/>
      <c r="S92" s="270"/>
      <c r="T92" s="270"/>
      <c r="U92" s="270"/>
      <c r="V92" s="270"/>
      <c r="W92" s="270"/>
      <c r="X92" s="97"/>
    </row>
    <row r="93" spans="2:24" ht="43.5" customHeight="1" x14ac:dyDescent="0.35">
      <c r="B93" s="215" t="s">
        <v>8</v>
      </c>
      <c r="C93" s="227" t="s">
        <v>128</v>
      </c>
      <c r="D93" s="228">
        <f>D91+G91+G92</f>
        <v>213.44400000000002</v>
      </c>
      <c r="E93" s="176"/>
      <c r="F93" s="179"/>
      <c r="G93" s="147">
        <f>D93/(1-E97)</f>
        <v>240.50028169014087</v>
      </c>
      <c r="H93" s="111"/>
      <c r="I93" s="116" t="s">
        <v>140</v>
      </c>
      <c r="J93" s="117"/>
      <c r="K93" s="117"/>
      <c r="L93" s="217"/>
      <c r="M93" s="262"/>
      <c r="N93" s="262"/>
      <c r="O93" s="262"/>
      <c r="P93" s="262"/>
      <c r="Q93" s="262"/>
      <c r="R93" s="262"/>
      <c r="S93" s="262"/>
      <c r="T93" s="262"/>
      <c r="U93" s="276"/>
      <c r="V93" s="276"/>
      <c r="W93" s="276"/>
      <c r="X93" s="83"/>
    </row>
    <row r="94" spans="2:24" ht="24.95" customHeight="1" x14ac:dyDescent="0.35">
      <c r="B94" s="215" t="s">
        <v>9</v>
      </c>
      <c r="C94" s="125" t="s">
        <v>36</v>
      </c>
      <c r="D94" s="229"/>
      <c r="E94" s="230">
        <v>1.6500000000000001E-2</v>
      </c>
      <c r="F94" s="231"/>
      <c r="G94" s="147">
        <f>G93*E94</f>
        <v>3.9682546478873246</v>
      </c>
      <c r="H94" s="111"/>
      <c r="I94" s="116" t="s">
        <v>156</v>
      </c>
      <c r="J94" s="117"/>
      <c r="K94" s="117"/>
      <c r="L94" s="217"/>
      <c r="M94" s="262"/>
      <c r="N94" s="262"/>
      <c r="O94" s="262"/>
      <c r="P94" s="262"/>
      <c r="Q94" s="262"/>
      <c r="R94" s="262"/>
      <c r="S94" s="262"/>
      <c r="T94" s="262"/>
      <c r="U94" s="276"/>
      <c r="V94" s="276"/>
      <c r="W94" s="276"/>
      <c r="X94" s="83"/>
    </row>
    <row r="95" spans="2:24" ht="24.95" customHeight="1" x14ac:dyDescent="0.35">
      <c r="B95" s="215" t="s">
        <v>9</v>
      </c>
      <c r="C95" s="125" t="s">
        <v>37</v>
      </c>
      <c r="D95" s="229"/>
      <c r="E95" s="230">
        <v>7.5999999999999998E-2</v>
      </c>
      <c r="F95" s="231"/>
      <c r="G95" s="147">
        <f>G93*E95</f>
        <v>18.278021408450705</v>
      </c>
      <c r="H95" s="111"/>
      <c r="I95" s="116" t="s">
        <v>156</v>
      </c>
      <c r="J95" s="117"/>
      <c r="K95" s="117"/>
      <c r="L95" s="217"/>
      <c r="M95" s="262"/>
      <c r="N95" s="262"/>
      <c r="O95" s="262"/>
      <c r="P95" s="262"/>
      <c r="Q95" s="262"/>
      <c r="R95" s="262"/>
      <c r="S95" s="262"/>
      <c r="T95" s="262"/>
      <c r="U95" s="276"/>
      <c r="V95" s="276"/>
      <c r="W95" s="276"/>
      <c r="X95" s="83"/>
    </row>
    <row r="96" spans="2:24" ht="24.95" customHeight="1" x14ac:dyDescent="0.35">
      <c r="B96" s="215" t="s">
        <v>12</v>
      </c>
      <c r="C96" s="125" t="s">
        <v>38</v>
      </c>
      <c r="D96" s="229"/>
      <c r="E96" s="232">
        <v>0.02</v>
      </c>
      <c r="F96" s="232"/>
      <c r="G96" s="147">
        <f>G93*E96</f>
        <v>4.8100056338028176</v>
      </c>
      <c r="H96" s="111"/>
      <c r="I96" s="116" t="s">
        <v>137</v>
      </c>
      <c r="J96" s="117"/>
      <c r="K96" s="118"/>
      <c r="L96" s="262"/>
      <c r="M96" s="262"/>
      <c r="N96" s="262"/>
      <c r="O96" s="262"/>
      <c r="P96" s="262"/>
      <c r="Q96" s="262"/>
      <c r="R96" s="262"/>
      <c r="S96" s="262"/>
      <c r="T96" s="262"/>
      <c r="U96" s="276"/>
      <c r="V96" s="276"/>
      <c r="W96" s="276"/>
      <c r="X96" s="83"/>
    </row>
    <row r="97" spans="2:23" ht="24.95" customHeight="1" x14ac:dyDescent="0.35">
      <c r="B97" s="215"/>
      <c r="C97" s="125"/>
      <c r="D97" s="157" t="s">
        <v>126</v>
      </c>
      <c r="E97" s="235">
        <f>E94+E95+E96</f>
        <v>0.1125</v>
      </c>
      <c r="F97" s="232"/>
      <c r="G97" s="147"/>
      <c r="H97" s="111"/>
      <c r="I97" s="247"/>
      <c r="J97" s="245"/>
      <c r="K97" s="246"/>
      <c r="L97" s="260"/>
      <c r="M97" s="260"/>
      <c r="N97" s="260"/>
      <c r="O97" s="260"/>
      <c r="P97" s="260"/>
      <c r="Q97" s="260"/>
      <c r="R97" s="260"/>
      <c r="S97" s="260"/>
      <c r="T97" s="260"/>
      <c r="U97" s="259"/>
      <c r="V97" s="259"/>
      <c r="W97" s="259"/>
    </row>
    <row r="98" spans="2:23" ht="24.95" customHeight="1" thickBot="1" x14ac:dyDescent="0.4">
      <c r="B98" s="142"/>
      <c r="C98" s="143"/>
      <c r="D98" s="143"/>
      <c r="E98" s="526" t="s">
        <v>53</v>
      </c>
      <c r="F98" s="527"/>
      <c r="G98" s="144">
        <f>G91+G92+G94+G95+G96</f>
        <v>55.700281690140855</v>
      </c>
      <c r="H98" s="111"/>
      <c r="I98" s="435" t="s">
        <v>274</v>
      </c>
      <c r="J98" s="252"/>
      <c r="K98" s="279"/>
      <c r="L98" s="111"/>
      <c r="M98" s="111"/>
      <c r="N98" s="111"/>
      <c r="O98" s="111"/>
      <c r="P98" s="111"/>
      <c r="Q98" s="111"/>
      <c r="R98" s="111"/>
      <c r="S98" s="111"/>
      <c r="T98" s="111"/>
      <c r="U98" s="259"/>
      <c r="V98" s="259"/>
      <c r="W98" s="259"/>
    </row>
    <row r="99" spans="2:23" ht="24.95" customHeight="1" thickBot="1" x14ac:dyDescent="0.4">
      <c r="B99" s="518"/>
      <c r="C99" s="519"/>
      <c r="D99" s="519"/>
      <c r="E99" s="519"/>
      <c r="F99" s="519"/>
      <c r="G99" s="520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259"/>
      <c r="V99" s="259"/>
      <c r="W99" s="259"/>
    </row>
    <row r="100" spans="2:23" ht="24.95" customHeight="1" x14ac:dyDescent="0.35">
      <c r="B100" s="521" t="s">
        <v>129</v>
      </c>
      <c r="C100" s="522"/>
      <c r="D100" s="522"/>
      <c r="E100" s="522"/>
      <c r="F100" s="522"/>
      <c r="G100" s="523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259"/>
      <c r="V100" s="259"/>
      <c r="W100" s="259"/>
    </row>
    <row r="101" spans="2:23" ht="24.95" customHeight="1" x14ac:dyDescent="0.35">
      <c r="B101" s="524" t="s">
        <v>130</v>
      </c>
      <c r="C101" s="525"/>
      <c r="D101" s="525"/>
      <c r="E101" s="525"/>
      <c r="F101" s="525"/>
      <c r="G101" s="238" t="s">
        <v>67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259"/>
      <c r="V101" s="259"/>
      <c r="W101" s="259"/>
    </row>
    <row r="102" spans="2:23" ht="24.95" customHeight="1" x14ac:dyDescent="0.35">
      <c r="B102" s="124" t="s">
        <v>6</v>
      </c>
      <c r="C102" s="512" t="s">
        <v>131</v>
      </c>
      <c r="D102" s="513"/>
      <c r="E102" s="513"/>
      <c r="F102" s="514"/>
      <c r="G102" s="147">
        <f>G24</f>
        <v>0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259"/>
      <c r="V102" s="259"/>
      <c r="W102" s="259"/>
    </row>
    <row r="103" spans="2:23" ht="24.95" customHeight="1" x14ac:dyDescent="0.35">
      <c r="B103" s="124" t="s">
        <v>7</v>
      </c>
      <c r="C103" s="512" t="s">
        <v>132</v>
      </c>
      <c r="D103" s="513"/>
      <c r="E103" s="513"/>
      <c r="F103" s="514"/>
      <c r="G103" s="147">
        <f>G56</f>
        <v>184.8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259"/>
      <c r="V103" s="259"/>
      <c r="W103" s="259"/>
    </row>
    <row r="104" spans="2:23" ht="24.95" customHeight="1" x14ac:dyDescent="0.35">
      <c r="B104" s="124" t="s">
        <v>8</v>
      </c>
      <c r="C104" s="512" t="s">
        <v>133</v>
      </c>
      <c r="D104" s="513"/>
      <c r="E104" s="513"/>
      <c r="F104" s="514"/>
      <c r="G104" s="129">
        <f>G66</f>
        <v>0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259"/>
      <c r="V104" s="259"/>
      <c r="W104" s="259"/>
    </row>
    <row r="105" spans="2:23" ht="24.95" customHeight="1" x14ac:dyDescent="0.35">
      <c r="B105" s="124" t="s">
        <v>9</v>
      </c>
      <c r="C105" s="512" t="s">
        <v>134</v>
      </c>
      <c r="D105" s="513"/>
      <c r="E105" s="513"/>
      <c r="F105" s="514"/>
      <c r="G105" s="129">
        <f>G79</f>
        <v>0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259"/>
      <c r="V105" s="259"/>
      <c r="W105" s="259"/>
    </row>
    <row r="106" spans="2:23" ht="24.95" customHeight="1" x14ac:dyDescent="0.35">
      <c r="B106" s="124" t="s">
        <v>10</v>
      </c>
      <c r="C106" s="512" t="s">
        <v>135</v>
      </c>
      <c r="D106" s="513"/>
      <c r="E106" s="513"/>
      <c r="F106" s="514"/>
      <c r="G106" s="129">
        <f>G87</f>
        <v>0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259"/>
      <c r="V106" s="259"/>
      <c r="W106" s="259"/>
    </row>
    <row r="107" spans="2:23" ht="24.95" customHeight="1" thickBot="1" x14ac:dyDescent="0.4">
      <c r="B107" s="239" t="s">
        <v>12</v>
      </c>
      <c r="C107" s="515" t="s">
        <v>136</v>
      </c>
      <c r="D107" s="516"/>
      <c r="E107" s="516"/>
      <c r="F107" s="517"/>
      <c r="G107" s="240">
        <f>G98</f>
        <v>55.700281690140855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259"/>
      <c r="V107" s="259"/>
      <c r="W107" s="259"/>
    </row>
    <row r="108" spans="2:23" ht="24.95" customHeight="1" thickBot="1" x14ac:dyDescent="0.4">
      <c r="B108" s="241"/>
      <c r="C108" s="242"/>
      <c r="D108" s="631" t="s">
        <v>138</v>
      </c>
      <c r="E108" s="631"/>
      <c r="F108" s="632"/>
      <c r="G108" s="243">
        <f>SUM(G102:G107)</f>
        <v>240.50028169014087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259"/>
      <c r="V108" s="259"/>
      <c r="W108" s="259"/>
    </row>
    <row r="109" spans="2:23" ht="18" customHeight="1" x14ac:dyDescent="0.25">
      <c r="B109" s="5"/>
      <c r="C109" s="5"/>
      <c r="D109" s="5"/>
      <c r="E109" s="5"/>
      <c r="F109" s="6"/>
      <c r="G109" s="7"/>
      <c r="J109" s="1"/>
      <c r="K109" s="1"/>
      <c r="L109" s="1"/>
      <c r="M109" s="1"/>
      <c r="N109" s="1"/>
      <c r="O109" s="1"/>
      <c r="P109" s="1"/>
    </row>
    <row r="110" spans="2:23" ht="20.25" x14ac:dyDescent="0.3">
      <c r="C110" s="19"/>
    </row>
    <row r="111" spans="2:23" x14ac:dyDescent="0.25">
      <c r="C111" s="4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</sheetData>
  <sheetProtection deleteColumns="0"/>
  <mergeCells count="114">
    <mergeCell ref="I83:I84"/>
    <mergeCell ref="I1:K1"/>
    <mergeCell ref="D108:F108"/>
    <mergeCell ref="I29:K29"/>
    <mergeCell ref="I38:K38"/>
    <mergeCell ref="I47:K48"/>
    <mergeCell ref="I49:K50"/>
    <mergeCell ref="I63:K63"/>
    <mergeCell ref="I65:K65"/>
    <mergeCell ref="I91:K91"/>
    <mergeCell ref="I92:K92"/>
    <mergeCell ref="C103:F103"/>
    <mergeCell ref="C104:F104"/>
    <mergeCell ref="C105:F105"/>
    <mergeCell ref="C106:F106"/>
    <mergeCell ref="C107:F107"/>
    <mergeCell ref="B99:G99"/>
    <mergeCell ref="B100:G100"/>
    <mergeCell ref="B101:F101"/>
    <mergeCell ref="C102:F102"/>
    <mergeCell ref="E98:F98"/>
    <mergeCell ref="B89:G89"/>
    <mergeCell ref="C83:F83"/>
    <mergeCell ref="C84:F84"/>
    <mergeCell ref="C85:F85"/>
    <mergeCell ref="C86:F86"/>
    <mergeCell ref="E87:F87"/>
    <mergeCell ref="C76:E76"/>
    <mergeCell ref="C78:F78"/>
    <mergeCell ref="E79:F79"/>
    <mergeCell ref="B80:G80"/>
    <mergeCell ref="B81:G81"/>
    <mergeCell ref="C82:F82"/>
    <mergeCell ref="C73:E73"/>
    <mergeCell ref="C74:E74"/>
    <mergeCell ref="C75:E75"/>
    <mergeCell ref="C70:E70"/>
    <mergeCell ref="C71:E71"/>
    <mergeCell ref="C72:E72"/>
    <mergeCell ref="C65:E65"/>
    <mergeCell ref="B67:G67"/>
    <mergeCell ref="B68:G68"/>
    <mergeCell ref="C69:E69"/>
    <mergeCell ref="D66:E66"/>
    <mergeCell ref="I62:K62"/>
    <mergeCell ref="C63:E63"/>
    <mergeCell ref="C64:E64"/>
    <mergeCell ref="C60:E60"/>
    <mergeCell ref="I60:K60"/>
    <mergeCell ref="C61:E61"/>
    <mergeCell ref="I61:K61"/>
    <mergeCell ref="E56:F56"/>
    <mergeCell ref="B57:G57"/>
    <mergeCell ref="B58:G58"/>
    <mergeCell ref="C59:E59"/>
    <mergeCell ref="C51:F51"/>
    <mergeCell ref="C52:F52"/>
    <mergeCell ref="C53:F53"/>
    <mergeCell ref="C54:F54"/>
    <mergeCell ref="B47:B48"/>
    <mergeCell ref="C47:C48"/>
    <mergeCell ref="G47:G48"/>
    <mergeCell ref="B49:B50"/>
    <mergeCell ref="C49:D50"/>
    <mergeCell ref="G49:G50"/>
    <mergeCell ref="C42:E42"/>
    <mergeCell ref="C43:E43"/>
    <mergeCell ref="B45:G45"/>
    <mergeCell ref="C46:F46"/>
    <mergeCell ref="C39:E39"/>
    <mergeCell ref="C40:E40"/>
    <mergeCell ref="C41:E41"/>
    <mergeCell ref="C36:E36"/>
    <mergeCell ref="C37:E37"/>
    <mergeCell ref="C38:E38"/>
    <mergeCell ref="C29:D29"/>
    <mergeCell ref="C30:D30"/>
    <mergeCell ref="C32:F32"/>
    <mergeCell ref="B34:G34"/>
    <mergeCell ref="C35:E35"/>
    <mergeCell ref="E24:F24"/>
    <mergeCell ref="B25:G25"/>
    <mergeCell ref="B26:G26"/>
    <mergeCell ref="B27:G27"/>
    <mergeCell ref="C28:E28"/>
    <mergeCell ref="B17:G17"/>
    <mergeCell ref="B13:D14"/>
    <mergeCell ref="E13:G13"/>
    <mergeCell ref="E14:G14"/>
    <mergeCell ref="B15:D15"/>
    <mergeCell ref="E15:G15"/>
    <mergeCell ref="B10:D10"/>
    <mergeCell ref="E10:G10"/>
    <mergeCell ref="B11:D11"/>
    <mergeCell ref="E11:G11"/>
    <mergeCell ref="B12:G12"/>
    <mergeCell ref="B9:D9"/>
    <mergeCell ref="E9:G9"/>
    <mergeCell ref="B4:D4"/>
    <mergeCell ref="E4:G4"/>
    <mergeCell ref="B5:D5"/>
    <mergeCell ref="E5:G5"/>
    <mergeCell ref="B6:D6"/>
    <mergeCell ref="E6:G6"/>
    <mergeCell ref="B16:G16"/>
    <mergeCell ref="B1:G1"/>
    <mergeCell ref="B2:D2"/>
    <mergeCell ref="E2:G2"/>
    <mergeCell ref="B3:D3"/>
    <mergeCell ref="E3:G3"/>
    <mergeCell ref="B7:D7"/>
    <mergeCell ref="E7:G7"/>
    <mergeCell ref="B8:D8"/>
    <mergeCell ref="E8:G8"/>
  </mergeCells>
  <hyperlinks>
    <hyperlink ref="J2" location="RESUMO!A1" display="&lt;- RESUMO"/>
    <hyperlink ref="I66" r:id="rId1"/>
    <hyperlink ref="I79" r:id="rId2"/>
    <hyperlink ref="I98" r:id="rId3"/>
    <hyperlink ref="I83:I84" location="'UNIFORMES E EPI''S'!A1" display="Valor obtido na aba &quot;Uniformes e Epi's&quot;"/>
  </hyperlinks>
  <pageMargins left="0.511811024" right="0.511811024" top="0.78740157499999996" bottom="0.78740157499999996" header="0.31496062000000002" footer="0.31496062000000002"/>
  <pageSetup paperSize="9" scale="50" fitToHeight="0" orientation="portrait" r:id="rId4"/>
  <legacy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112"/>
  <sheetViews>
    <sheetView zoomScale="60" zoomScaleNormal="60" workbookViewId="0">
      <selection activeCell="J2" sqref="J2"/>
    </sheetView>
  </sheetViews>
  <sheetFormatPr defaultRowHeight="15" x14ac:dyDescent="0.25"/>
  <cols>
    <col min="1" max="1" width="3.28515625" style="8" customWidth="1"/>
    <col min="2" max="2" width="11.42578125" style="8" customWidth="1"/>
    <col min="3" max="3" width="55.7109375" style="8" customWidth="1"/>
    <col min="4" max="4" width="41.42578125" style="8" customWidth="1"/>
    <col min="5" max="5" width="37.7109375" style="8" customWidth="1"/>
    <col min="6" max="6" width="40.140625" style="8" customWidth="1"/>
    <col min="7" max="7" width="30.7109375" style="8" customWidth="1"/>
    <col min="8" max="8" width="2.28515625" style="8" customWidth="1"/>
    <col min="9" max="9" width="60.7109375" style="8" customWidth="1"/>
    <col min="10" max="11" width="55.7109375" style="8" customWidth="1"/>
    <col min="12" max="12" width="4.140625" style="8" customWidth="1"/>
    <col min="13" max="13" width="12.5703125" style="8" customWidth="1"/>
    <col min="14" max="14" width="13.85546875" style="8" customWidth="1"/>
    <col min="15" max="15" width="14" style="8" customWidth="1"/>
    <col min="16" max="16" width="14.28515625" style="8" customWidth="1"/>
    <col min="17" max="17" width="15.140625" style="8" customWidth="1"/>
    <col min="18" max="18" width="16" style="8" customWidth="1"/>
    <col min="19" max="19" width="14.7109375" style="8" customWidth="1"/>
    <col min="20" max="20" width="13" style="8" customWidth="1"/>
    <col min="21" max="16384" width="9.140625" style="8"/>
  </cols>
  <sheetData>
    <row r="1" spans="2:23" ht="39.950000000000003" customHeight="1" thickBot="1" x14ac:dyDescent="0.4">
      <c r="B1" s="610" t="s">
        <v>39</v>
      </c>
      <c r="C1" s="611"/>
      <c r="D1" s="611"/>
      <c r="E1" s="611"/>
      <c r="F1" s="611"/>
      <c r="G1" s="612"/>
      <c r="H1" s="110"/>
      <c r="I1" s="503" t="s">
        <v>54</v>
      </c>
      <c r="J1" s="503"/>
      <c r="K1" s="503"/>
      <c r="L1" s="258"/>
      <c r="M1" s="258"/>
      <c r="N1" s="258"/>
      <c r="O1" s="258"/>
      <c r="P1" s="258"/>
      <c r="Q1" s="258"/>
      <c r="R1" s="258"/>
      <c r="S1" s="258"/>
      <c r="T1" s="258"/>
      <c r="U1" s="259"/>
      <c r="V1" s="259"/>
      <c r="W1" s="259"/>
    </row>
    <row r="2" spans="2:23" ht="24.95" customHeight="1" x14ac:dyDescent="0.35">
      <c r="B2" s="613" t="s">
        <v>0</v>
      </c>
      <c r="C2" s="614"/>
      <c r="D2" s="614"/>
      <c r="E2" s="615"/>
      <c r="F2" s="616"/>
      <c r="G2" s="617"/>
      <c r="H2" s="111"/>
      <c r="I2" s="112" t="s">
        <v>58</v>
      </c>
      <c r="J2" s="425" t="s">
        <v>294</v>
      </c>
      <c r="K2" s="273"/>
      <c r="L2" s="273"/>
      <c r="M2" s="260"/>
      <c r="N2" s="260"/>
      <c r="O2" s="260"/>
      <c r="P2" s="260"/>
      <c r="Q2" s="260"/>
      <c r="R2" s="260"/>
      <c r="S2" s="260"/>
      <c r="T2" s="260"/>
      <c r="U2" s="259"/>
      <c r="V2" s="259"/>
      <c r="W2" s="259"/>
    </row>
    <row r="3" spans="2:23" ht="24.95" customHeight="1" x14ac:dyDescent="0.35">
      <c r="B3" s="596" t="s">
        <v>1</v>
      </c>
      <c r="C3" s="597"/>
      <c r="D3" s="597"/>
      <c r="E3" s="595"/>
      <c r="F3" s="547"/>
      <c r="G3" s="548"/>
      <c r="H3" s="115"/>
      <c r="I3" s="116"/>
      <c r="J3" s="261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59"/>
      <c r="V3" s="259"/>
      <c r="W3" s="259"/>
    </row>
    <row r="4" spans="2:23" ht="24.95" customHeight="1" x14ac:dyDescent="0.35">
      <c r="B4" s="596" t="s">
        <v>2</v>
      </c>
      <c r="C4" s="597"/>
      <c r="D4" s="597"/>
      <c r="E4" s="595"/>
      <c r="F4" s="547"/>
      <c r="G4" s="548"/>
      <c r="H4" s="115"/>
      <c r="I4" s="116"/>
      <c r="J4" s="261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59"/>
      <c r="W4" s="259"/>
    </row>
    <row r="5" spans="2:23" ht="24.95" customHeight="1" x14ac:dyDescent="0.35">
      <c r="B5" s="598" t="s">
        <v>55</v>
      </c>
      <c r="C5" s="599"/>
      <c r="D5" s="600"/>
      <c r="E5" s="601"/>
      <c r="F5" s="602"/>
      <c r="G5" s="603"/>
      <c r="H5" s="115"/>
      <c r="I5" s="116"/>
      <c r="J5" s="261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59"/>
      <c r="W5" s="259"/>
    </row>
    <row r="6" spans="2:23" ht="24.95" customHeight="1" x14ac:dyDescent="0.35">
      <c r="B6" s="596" t="s">
        <v>3</v>
      </c>
      <c r="C6" s="597"/>
      <c r="D6" s="597"/>
      <c r="E6" s="595" t="s">
        <v>56</v>
      </c>
      <c r="F6" s="547"/>
      <c r="G6" s="548"/>
      <c r="H6" s="115"/>
      <c r="I6" s="116"/>
      <c r="J6" s="261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59"/>
      <c r="V6" s="259"/>
      <c r="W6" s="259"/>
    </row>
    <row r="7" spans="2:23" ht="24.95" customHeight="1" x14ac:dyDescent="0.35">
      <c r="B7" s="618" t="s">
        <v>40</v>
      </c>
      <c r="C7" s="619"/>
      <c r="D7" s="619"/>
      <c r="E7" s="601"/>
      <c r="F7" s="602"/>
      <c r="G7" s="603"/>
      <c r="H7" s="115"/>
      <c r="I7" s="116"/>
      <c r="J7" s="261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59"/>
      <c r="V7" s="259"/>
      <c r="W7" s="259"/>
    </row>
    <row r="8" spans="2:23" ht="24.95" customHeight="1" x14ac:dyDescent="0.35">
      <c r="B8" s="607" t="s">
        <v>57</v>
      </c>
      <c r="C8" s="608"/>
      <c r="D8" s="609"/>
      <c r="E8" s="601"/>
      <c r="F8" s="602"/>
      <c r="G8" s="603"/>
      <c r="H8" s="115"/>
      <c r="I8" s="116"/>
      <c r="J8" s="261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59"/>
      <c r="V8" s="259"/>
      <c r="W8" s="259"/>
    </row>
    <row r="9" spans="2:23" ht="24.95" customHeight="1" x14ac:dyDescent="0.35">
      <c r="B9" s="607" t="s">
        <v>45</v>
      </c>
      <c r="C9" s="608"/>
      <c r="D9" s="609"/>
      <c r="E9" s="595" t="s">
        <v>191</v>
      </c>
      <c r="F9" s="547"/>
      <c r="G9" s="548"/>
      <c r="H9" s="111"/>
      <c r="I9" s="116" t="s">
        <v>59</v>
      </c>
      <c r="J9" s="217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59"/>
      <c r="V9" s="259"/>
      <c r="W9" s="259"/>
    </row>
    <row r="10" spans="2:23" ht="24.95" customHeight="1" x14ac:dyDescent="0.35">
      <c r="B10" s="596" t="s">
        <v>4</v>
      </c>
      <c r="C10" s="597"/>
      <c r="D10" s="597"/>
      <c r="E10" s="595">
        <v>12</v>
      </c>
      <c r="F10" s="547"/>
      <c r="G10" s="548"/>
      <c r="H10" s="115"/>
      <c r="I10" s="116"/>
      <c r="J10" s="261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59"/>
      <c r="V10" s="259"/>
      <c r="W10" s="259"/>
    </row>
    <row r="11" spans="2:23" ht="24.95" customHeight="1" x14ac:dyDescent="0.35">
      <c r="B11" s="598" t="s">
        <v>122</v>
      </c>
      <c r="C11" s="599"/>
      <c r="D11" s="600"/>
      <c r="E11" s="601" t="s">
        <v>123</v>
      </c>
      <c r="F11" s="602"/>
      <c r="G11" s="603"/>
      <c r="H11" s="115"/>
      <c r="I11" s="116" t="s">
        <v>124</v>
      </c>
      <c r="J11" s="261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59"/>
      <c r="V11" s="259"/>
      <c r="W11" s="259"/>
    </row>
    <row r="12" spans="2:23" ht="18" customHeight="1" x14ac:dyDescent="0.35">
      <c r="B12" s="604"/>
      <c r="C12" s="605"/>
      <c r="D12" s="605"/>
      <c r="E12" s="605"/>
      <c r="F12" s="595"/>
      <c r="G12" s="606"/>
      <c r="H12" s="115"/>
      <c r="I12" s="116"/>
      <c r="J12" s="261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59"/>
      <c r="V12" s="259"/>
      <c r="W12" s="259"/>
    </row>
    <row r="13" spans="2:23" ht="24.95" customHeight="1" x14ac:dyDescent="0.35">
      <c r="B13" s="581" t="s">
        <v>41</v>
      </c>
      <c r="C13" s="582"/>
      <c r="D13" s="583"/>
      <c r="E13" s="587" t="s">
        <v>192</v>
      </c>
      <c r="F13" s="588"/>
      <c r="G13" s="589"/>
      <c r="H13" s="115"/>
      <c r="I13" s="116"/>
      <c r="J13" s="217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59"/>
      <c r="V13" s="259"/>
      <c r="W13" s="259"/>
    </row>
    <row r="14" spans="2:23" ht="24.95" customHeight="1" x14ac:dyDescent="0.35">
      <c r="B14" s="584"/>
      <c r="C14" s="585"/>
      <c r="D14" s="586"/>
      <c r="E14" s="590" t="s">
        <v>184</v>
      </c>
      <c r="F14" s="591"/>
      <c r="G14" s="592"/>
      <c r="H14" s="115"/>
      <c r="I14" s="116"/>
      <c r="J14" s="217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59"/>
      <c r="V14" s="259"/>
      <c r="W14" s="259"/>
    </row>
    <row r="15" spans="2:23" ht="24.95" customHeight="1" thickBot="1" x14ac:dyDescent="0.4">
      <c r="B15" s="593" t="s">
        <v>42</v>
      </c>
      <c r="C15" s="594"/>
      <c r="D15" s="594"/>
      <c r="E15" s="595">
        <v>1</v>
      </c>
      <c r="F15" s="547"/>
      <c r="G15" s="548"/>
      <c r="H15" s="115"/>
      <c r="I15" s="140"/>
      <c r="J15" s="217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59"/>
      <c r="V15" s="259"/>
      <c r="W15" s="259"/>
    </row>
    <row r="16" spans="2:23" ht="24.95" customHeight="1" x14ac:dyDescent="0.35">
      <c r="B16" s="578" t="s">
        <v>5</v>
      </c>
      <c r="C16" s="579"/>
      <c r="D16" s="579"/>
      <c r="E16" s="579"/>
      <c r="F16" s="579"/>
      <c r="G16" s="580"/>
      <c r="H16" s="115"/>
      <c r="I16" s="115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259"/>
      <c r="V16" s="259"/>
      <c r="W16" s="259"/>
    </row>
    <row r="17" spans="2:23" ht="24.95" customHeight="1" thickBot="1" x14ac:dyDescent="0.4">
      <c r="B17" s="533" t="s">
        <v>49</v>
      </c>
      <c r="C17" s="528"/>
      <c r="D17" s="528"/>
      <c r="E17" s="528"/>
      <c r="F17" s="528"/>
      <c r="G17" s="534"/>
      <c r="H17" s="115"/>
      <c r="I17" s="115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259"/>
      <c r="V17" s="259"/>
      <c r="W17" s="259"/>
    </row>
    <row r="18" spans="2:23" ht="24.95" customHeight="1" x14ac:dyDescent="0.35">
      <c r="B18" s="120" t="s">
        <v>62</v>
      </c>
      <c r="C18" s="145" t="s">
        <v>63</v>
      </c>
      <c r="D18" s="122" t="s">
        <v>64</v>
      </c>
      <c r="E18" s="122" t="s">
        <v>65</v>
      </c>
      <c r="F18" s="122" t="s">
        <v>66</v>
      </c>
      <c r="G18" s="123" t="s">
        <v>67</v>
      </c>
      <c r="H18" s="115"/>
      <c r="I18" s="112" t="s">
        <v>58</v>
      </c>
      <c r="J18" s="113"/>
      <c r="K18" s="114"/>
      <c r="L18" s="273"/>
      <c r="M18" s="260"/>
      <c r="N18" s="260"/>
      <c r="O18" s="260"/>
      <c r="P18" s="260"/>
      <c r="Q18" s="260"/>
      <c r="R18" s="260"/>
      <c r="S18" s="260"/>
      <c r="T18" s="260"/>
      <c r="U18" s="259"/>
      <c r="V18" s="259"/>
      <c r="W18" s="259"/>
    </row>
    <row r="19" spans="2:23" ht="24.95" customHeight="1" x14ac:dyDescent="0.35">
      <c r="B19" s="124" t="s">
        <v>6</v>
      </c>
      <c r="C19" s="125" t="s">
        <v>43</v>
      </c>
      <c r="D19" s="126" t="s">
        <v>68</v>
      </c>
      <c r="E19" s="127">
        <v>1</v>
      </c>
      <c r="F19" s="128">
        <v>0</v>
      </c>
      <c r="G19" s="129">
        <f>F19</f>
        <v>0</v>
      </c>
      <c r="H19" s="111"/>
      <c r="I19" s="130" t="s">
        <v>312</v>
      </c>
      <c r="J19" s="131"/>
      <c r="K19" s="246"/>
      <c r="L19" s="260"/>
      <c r="M19" s="260"/>
      <c r="N19" s="260"/>
      <c r="O19" s="260"/>
      <c r="P19" s="260"/>
      <c r="Q19" s="260"/>
      <c r="R19" s="260"/>
      <c r="S19" s="260"/>
      <c r="T19" s="260"/>
      <c r="U19" s="259"/>
      <c r="V19" s="259"/>
      <c r="W19" s="259"/>
    </row>
    <row r="20" spans="2:23" ht="24.95" customHeight="1" x14ac:dyDescent="0.35">
      <c r="B20" s="124" t="s">
        <v>7</v>
      </c>
      <c r="C20" s="125" t="s">
        <v>44</v>
      </c>
      <c r="D20" s="126" t="s">
        <v>68</v>
      </c>
      <c r="E20" s="127">
        <v>220</v>
      </c>
      <c r="F20" s="132">
        <f>(G19+G21)/E20</f>
        <v>1.3800000000000001</v>
      </c>
      <c r="G20" s="129">
        <f>F20</f>
        <v>1.3800000000000001</v>
      </c>
      <c r="H20" s="111"/>
      <c r="I20" s="116" t="s">
        <v>159</v>
      </c>
      <c r="J20" s="117"/>
      <c r="K20" s="118"/>
      <c r="L20" s="262"/>
      <c r="M20" s="262"/>
      <c r="N20" s="262"/>
      <c r="O20" s="262"/>
      <c r="P20" s="262"/>
      <c r="Q20" s="260"/>
      <c r="R20" s="260"/>
      <c r="S20" s="260"/>
      <c r="T20" s="260"/>
      <c r="U20" s="259"/>
      <c r="V20" s="259"/>
      <c r="W20" s="259"/>
    </row>
    <row r="21" spans="2:23" ht="24.95" customHeight="1" x14ac:dyDescent="0.35">
      <c r="B21" s="124" t="s">
        <v>8</v>
      </c>
      <c r="C21" s="125" t="s">
        <v>180</v>
      </c>
      <c r="D21" s="133">
        <v>0.2</v>
      </c>
      <c r="E21" s="134">
        <v>1</v>
      </c>
      <c r="F21" s="132">
        <f>D21*1518</f>
        <v>303.60000000000002</v>
      </c>
      <c r="G21" s="129">
        <f>F21</f>
        <v>303.60000000000002</v>
      </c>
      <c r="H21" s="111"/>
      <c r="I21" s="135" t="s">
        <v>310</v>
      </c>
      <c r="J21" s="136"/>
      <c r="K21" s="137"/>
      <c r="L21" s="284"/>
      <c r="M21" s="284"/>
      <c r="N21" s="284"/>
      <c r="O21" s="284"/>
      <c r="P21" s="284"/>
      <c r="Q21" s="284"/>
      <c r="R21" s="284"/>
      <c r="S21" s="284"/>
      <c r="T21" s="284"/>
      <c r="U21" s="259"/>
      <c r="V21" s="259"/>
      <c r="W21" s="259"/>
    </row>
    <row r="22" spans="2:23" ht="24.95" customHeight="1" x14ac:dyDescent="0.35">
      <c r="B22" s="124" t="s">
        <v>9</v>
      </c>
      <c r="C22" s="125" t="s">
        <v>69</v>
      </c>
      <c r="D22" s="133">
        <v>0</v>
      </c>
      <c r="E22" s="134">
        <v>0</v>
      </c>
      <c r="F22" s="132">
        <f>F20*D22</f>
        <v>0</v>
      </c>
      <c r="G22" s="129">
        <f>F22*E22</f>
        <v>0</v>
      </c>
      <c r="H22" s="111"/>
      <c r="I22" s="135"/>
      <c r="J22" s="136"/>
      <c r="K22" s="137"/>
      <c r="L22" s="264"/>
      <c r="M22" s="264"/>
      <c r="N22" s="264"/>
      <c r="O22" s="264"/>
      <c r="P22" s="264"/>
      <c r="Q22" s="264"/>
      <c r="R22" s="264"/>
      <c r="S22" s="264"/>
      <c r="T22" s="264"/>
      <c r="U22" s="259"/>
      <c r="V22" s="259"/>
      <c r="W22" s="259"/>
    </row>
    <row r="23" spans="2:23" ht="24.95" customHeight="1" thickBot="1" x14ac:dyDescent="0.4">
      <c r="B23" s="124" t="s">
        <v>10</v>
      </c>
      <c r="C23" s="125" t="s">
        <v>11</v>
      </c>
      <c r="D23" s="138"/>
      <c r="E23" s="132" t="s">
        <v>46</v>
      </c>
      <c r="F23" s="132"/>
      <c r="G23" s="129"/>
      <c r="H23" s="139"/>
      <c r="I23" s="140" t="s">
        <v>154</v>
      </c>
      <c r="J23" s="141"/>
      <c r="K23" s="119"/>
      <c r="L23" s="262"/>
      <c r="M23" s="262"/>
      <c r="N23" s="262"/>
      <c r="O23" s="262"/>
      <c r="P23" s="262"/>
      <c r="Q23" s="262"/>
      <c r="R23" s="262"/>
      <c r="S23" s="262"/>
      <c r="T23" s="262"/>
      <c r="U23" s="259"/>
      <c r="V23" s="259"/>
      <c r="W23" s="259"/>
    </row>
    <row r="24" spans="2:23" ht="24.95" customHeight="1" x14ac:dyDescent="0.35">
      <c r="B24" s="142"/>
      <c r="C24" s="143"/>
      <c r="D24" s="143"/>
      <c r="E24" s="528" t="s">
        <v>50</v>
      </c>
      <c r="F24" s="529"/>
      <c r="G24" s="144">
        <f>G19+G21+G22</f>
        <v>303.60000000000002</v>
      </c>
      <c r="H24" s="139"/>
      <c r="I24" s="139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259"/>
      <c r="V24" s="259"/>
      <c r="W24" s="259"/>
    </row>
    <row r="25" spans="2:23" s="36" customFormat="1" ht="56.25" customHeight="1" x14ac:dyDescent="0.35">
      <c r="B25" s="621" t="s">
        <v>70</v>
      </c>
      <c r="C25" s="621"/>
      <c r="D25" s="621"/>
      <c r="E25" s="621"/>
      <c r="F25" s="621"/>
      <c r="G25" s="621"/>
      <c r="H25" s="139"/>
      <c r="I25" s="139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259"/>
      <c r="V25" s="259"/>
      <c r="W25" s="259"/>
    </row>
    <row r="26" spans="2:23" ht="21" x14ac:dyDescent="0.35">
      <c r="B26" s="546"/>
      <c r="C26" s="547"/>
      <c r="D26" s="547"/>
      <c r="E26" s="547"/>
      <c r="F26" s="547"/>
      <c r="G26" s="548"/>
      <c r="H26" s="115"/>
      <c r="I26" s="115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259"/>
      <c r="V26" s="259"/>
      <c r="W26" s="259"/>
    </row>
    <row r="27" spans="2:23" ht="24.95" customHeight="1" x14ac:dyDescent="0.35">
      <c r="B27" s="533" t="s">
        <v>13</v>
      </c>
      <c r="C27" s="528"/>
      <c r="D27" s="528"/>
      <c r="E27" s="528"/>
      <c r="F27" s="528"/>
      <c r="G27" s="534"/>
      <c r="H27" s="115"/>
      <c r="I27" s="115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259"/>
      <c r="V27" s="259"/>
      <c r="W27" s="259"/>
    </row>
    <row r="28" spans="2:23" ht="24.95" customHeight="1" thickBot="1" x14ac:dyDescent="0.4">
      <c r="B28" s="552" t="s">
        <v>72</v>
      </c>
      <c r="C28" s="553"/>
      <c r="D28" s="553"/>
      <c r="E28" s="553"/>
      <c r="F28" s="553"/>
      <c r="G28" s="554"/>
      <c r="H28" s="115"/>
      <c r="I28" s="115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259"/>
      <c r="V28" s="259"/>
      <c r="W28" s="259"/>
    </row>
    <row r="29" spans="2:23" ht="24.95" customHeight="1" x14ac:dyDescent="0.35">
      <c r="B29" s="120" t="s">
        <v>73</v>
      </c>
      <c r="C29" s="576" t="s">
        <v>74</v>
      </c>
      <c r="D29" s="555"/>
      <c r="E29" s="577"/>
      <c r="F29" s="122" t="s">
        <v>64</v>
      </c>
      <c r="G29" s="123" t="s">
        <v>67</v>
      </c>
      <c r="H29" s="115"/>
      <c r="I29" s="112" t="s">
        <v>58</v>
      </c>
      <c r="J29" s="113"/>
      <c r="K29" s="113"/>
      <c r="L29" s="216"/>
      <c r="M29" s="260"/>
      <c r="N29" s="260"/>
      <c r="O29" s="260"/>
      <c r="P29" s="260"/>
      <c r="Q29" s="260"/>
      <c r="R29" s="260"/>
      <c r="S29" s="260"/>
      <c r="T29" s="260"/>
      <c r="U29" s="259"/>
      <c r="V29" s="259"/>
      <c r="W29" s="259"/>
    </row>
    <row r="30" spans="2:23" ht="64.5" customHeight="1" x14ac:dyDescent="0.35">
      <c r="B30" s="124" t="s">
        <v>6</v>
      </c>
      <c r="C30" s="531" t="s">
        <v>75</v>
      </c>
      <c r="D30" s="542"/>
      <c r="E30" s="146" t="s">
        <v>76</v>
      </c>
      <c r="F30" s="146">
        <v>8.3299999999999999E-2</v>
      </c>
      <c r="G30" s="147">
        <f>G24*F30</f>
        <v>25.28988</v>
      </c>
      <c r="H30" s="115"/>
      <c r="I30" s="504" t="s">
        <v>79</v>
      </c>
      <c r="J30" s="505"/>
      <c r="K30" s="505"/>
      <c r="L30" s="217"/>
      <c r="M30" s="262"/>
      <c r="N30" s="262"/>
      <c r="O30" s="262"/>
      <c r="P30" s="262"/>
      <c r="Q30" s="262"/>
      <c r="R30" s="262"/>
      <c r="S30" s="262"/>
      <c r="T30" s="262"/>
      <c r="U30" s="259"/>
      <c r="V30" s="259"/>
      <c r="W30" s="259"/>
    </row>
    <row r="31" spans="2:23" ht="24.95" customHeight="1" thickBot="1" x14ac:dyDescent="0.4">
      <c r="B31" s="124" t="s">
        <v>7</v>
      </c>
      <c r="C31" s="531" t="s">
        <v>48</v>
      </c>
      <c r="D31" s="542"/>
      <c r="E31" s="148" t="s">
        <v>77</v>
      </c>
      <c r="F31" s="148">
        <v>0.121</v>
      </c>
      <c r="G31" s="147">
        <f>G24*F31</f>
        <v>36.735600000000005</v>
      </c>
      <c r="H31" s="115"/>
      <c r="I31" s="140" t="s">
        <v>80</v>
      </c>
      <c r="J31" s="252"/>
      <c r="K31" s="252"/>
      <c r="L31" s="261"/>
      <c r="M31" s="260"/>
      <c r="N31" s="260"/>
      <c r="O31" s="260"/>
      <c r="P31" s="260"/>
      <c r="Q31" s="260"/>
      <c r="R31" s="260"/>
      <c r="S31" s="260"/>
      <c r="T31" s="260"/>
      <c r="U31" s="259"/>
      <c r="V31" s="259"/>
      <c r="W31" s="259"/>
    </row>
    <row r="32" spans="2:23" ht="24.95" customHeight="1" x14ac:dyDescent="0.35">
      <c r="B32" s="149"/>
      <c r="C32" s="150"/>
      <c r="D32" s="150"/>
      <c r="E32" s="151"/>
      <c r="F32" s="152" t="s">
        <v>71</v>
      </c>
      <c r="G32" s="153">
        <f>G30+G31</f>
        <v>62.025480000000002</v>
      </c>
      <c r="H32" s="115"/>
      <c r="I32" s="115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259"/>
      <c r="V32" s="259"/>
      <c r="W32" s="259"/>
    </row>
    <row r="33" spans="2:23" ht="24.95" customHeight="1" x14ac:dyDescent="0.35">
      <c r="B33" s="124" t="s">
        <v>8</v>
      </c>
      <c r="C33" s="570" t="s">
        <v>78</v>
      </c>
      <c r="D33" s="571"/>
      <c r="E33" s="571"/>
      <c r="F33" s="572"/>
      <c r="G33" s="154">
        <f>F45*G32</f>
        <v>24.686141040000006</v>
      </c>
      <c r="H33" s="115"/>
      <c r="I33" s="115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259"/>
      <c r="V33" s="259"/>
      <c r="W33" s="259"/>
    </row>
    <row r="34" spans="2:23" ht="24.95" customHeight="1" x14ac:dyDescent="0.35">
      <c r="B34" s="155"/>
      <c r="C34" s="156"/>
      <c r="D34" s="156"/>
      <c r="E34" s="156"/>
      <c r="F34" s="157" t="s">
        <v>84</v>
      </c>
      <c r="G34" s="158">
        <f>G32+G33</f>
        <v>86.711621040000011</v>
      </c>
      <c r="H34" s="115"/>
      <c r="I34" s="115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259"/>
      <c r="V34" s="259"/>
      <c r="W34" s="259"/>
    </row>
    <row r="35" spans="2:23" ht="52.5" customHeight="1" thickBot="1" x14ac:dyDescent="0.4">
      <c r="B35" s="573" t="s">
        <v>82</v>
      </c>
      <c r="C35" s="574"/>
      <c r="D35" s="574"/>
      <c r="E35" s="574"/>
      <c r="F35" s="574"/>
      <c r="G35" s="575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259"/>
      <c r="V35" s="259"/>
      <c r="W35" s="259"/>
    </row>
    <row r="36" spans="2:23" ht="24.95" customHeight="1" x14ac:dyDescent="0.35">
      <c r="B36" s="159" t="s">
        <v>81</v>
      </c>
      <c r="C36" s="569" t="s">
        <v>83</v>
      </c>
      <c r="D36" s="569"/>
      <c r="E36" s="569"/>
      <c r="F36" s="160" t="s">
        <v>64</v>
      </c>
      <c r="G36" s="161" t="s">
        <v>67</v>
      </c>
      <c r="H36" s="111"/>
      <c r="I36" s="112" t="s">
        <v>58</v>
      </c>
      <c r="J36" s="113"/>
      <c r="K36" s="113"/>
      <c r="L36" s="216"/>
      <c r="M36" s="260"/>
      <c r="N36" s="260"/>
      <c r="O36" s="260"/>
      <c r="P36" s="260"/>
      <c r="Q36" s="260"/>
      <c r="R36" s="260"/>
      <c r="S36" s="260"/>
      <c r="T36" s="260"/>
      <c r="U36" s="259"/>
      <c r="V36" s="259"/>
      <c r="W36" s="259"/>
    </row>
    <row r="37" spans="2:23" ht="24.95" customHeight="1" x14ac:dyDescent="0.35">
      <c r="B37" s="215" t="s">
        <v>6</v>
      </c>
      <c r="C37" s="541" t="s">
        <v>14</v>
      </c>
      <c r="D37" s="531"/>
      <c r="E37" s="542"/>
      <c r="F37" s="146">
        <v>0.2</v>
      </c>
      <c r="G37" s="163">
        <f>G24*F37</f>
        <v>60.720000000000006</v>
      </c>
      <c r="H37" s="111"/>
      <c r="I37" s="116" t="s">
        <v>85</v>
      </c>
      <c r="J37" s="117"/>
      <c r="K37" s="117"/>
      <c r="L37" s="217"/>
      <c r="M37" s="262"/>
      <c r="N37" s="262"/>
      <c r="O37" s="262"/>
      <c r="P37" s="262"/>
      <c r="Q37" s="262"/>
      <c r="R37" s="262"/>
      <c r="S37" s="262"/>
      <c r="T37" s="262"/>
      <c r="U37" s="259"/>
      <c r="V37" s="259"/>
      <c r="W37" s="259"/>
    </row>
    <row r="38" spans="2:23" ht="24.95" customHeight="1" x14ac:dyDescent="0.35">
      <c r="B38" s="215" t="s">
        <v>7</v>
      </c>
      <c r="C38" s="541" t="s">
        <v>15</v>
      </c>
      <c r="D38" s="531"/>
      <c r="E38" s="542"/>
      <c r="F38" s="148">
        <v>2.5000000000000001E-2</v>
      </c>
      <c r="G38" s="163">
        <f>G24*F38</f>
        <v>7.5900000000000007</v>
      </c>
      <c r="H38" s="111"/>
      <c r="I38" s="116" t="s">
        <v>85</v>
      </c>
      <c r="J38" s="117"/>
      <c r="K38" s="117"/>
      <c r="L38" s="217"/>
      <c r="M38" s="262"/>
      <c r="N38" s="262"/>
      <c r="O38" s="262"/>
      <c r="P38" s="262"/>
      <c r="Q38" s="262"/>
      <c r="R38" s="262"/>
      <c r="S38" s="262"/>
      <c r="T38" s="262"/>
      <c r="U38" s="259"/>
      <c r="V38" s="259"/>
      <c r="W38" s="259"/>
    </row>
    <row r="39" spans="2:23" ht="59.25" customHeight="1" x14ac:dyDescent="0.35">
      <c r="B39" s="215" t="s">
        <v>8</v>
      </c>
      <c r="C39" s="541" t="s">
        <v>86</v>
      </c>
      <c r="D39" s="531"/>
      <c r="E39" s="542"/>
      <c r="F39" s="164">
        <v>0.06</v>
      </c>
      <c r="G39" s="165">
        <f>G24*F39</f>
        <v>18.216000000000001</v>
      </c>
      <c r="H39" s="166"/>
      <c r="I39" s="504" t="s">
        <v>275</v>
      </c>
      <c r="J39" s="505"/>
      <c r="K39" s="505"/>
      <c r="L39" s="217"/>
      <c r="M39" s="262"/>
      <c r="N39" s="262"/>
      <c r="O39" s="262"/>
      <c r="P39" s="262"/>
      <c r="Q39" s="262"/>
      <c r="R39" s="262"/>
      <c r="S39" s="262"/>
      <c r="T39" s="262"/>
      <c r="U39" s="259"/>
      <c r="V39" s="259"/>
      <c r="W39" s="259"/>
    </row>
    <row r="40" spans="2:23" ht="24.95" customHeight="1" x14ac:dyDescent="0.35">
      <c r="B40" s="215" t="s">
        <v>9</v>
      </c>
      <c r="C40" s="541" t="s">
        <v>16</v>
      </c>
      <c r="D40" s="531"/>
      <c r="E40" s="542"/>
      <c r="F40" s="148">
        <v>1.4999999999999999E-2</v>
      </c>
      <c r="G40" s="163">
        <f>G24*F40</f>
        <v>4.5540000000000003</v>
      </c>
      <c r="H40" s="111"/>
      <c r="I40" s="116" t="s">
        <v>85</v>
      </c>
      <c r="J40" s="117"/>
      <c r="K40" s="117"/>
      <c r="L40" s="217"/>
      <c r="M40" s="262"/>
      <c r="N40" s="262"/>
      <c r="O40" s="262"/>
      <c r="P40" s="262"/>
      <c r="Q40" s="262"/>
      <c r="R40" s="262"/>
      <c r="S40" s="262"/>
      <c r="T40" s="262"/>
      <c r="U40" s="259"/>
      <c r="V40" s="259"/>
      <c r="W40" s="259"/>
    </row>
    <row r="41" spans="2:23" ht="24.95" customHeight="1" x14ac:dyDescent="0.35">
      <c r="B41" s="215" t="s">
        <v>10</v>
      </c>
      <c r="C41" s="541" t="s">
        <v>47</v>
      </c>
      <c r="D41" s="531"/>
      <c r="E41" s="542"/>
      <c r="F41" s="148">
        <v>0.01</v>
      </c>
      <c r="G41" s="163">
        <f>G24*F41</f>
        <v>3.0360000000000005</v>
      </c>
      <c r="H41" s="111"/>
      <c r="I41" s="116" t="s">
        <v>85</v>
      </c>
      <c r="J41" s="117"/>
      <c r="K41" s="117"/>
      <c r="L41" s="217"/>
      <c r="M41" s="262"/>
      <c r="N41" s="262"/>
      <c r="O41" s="262"/>
      <c r="P41" s="262"/>
      <c r="Q41" s="262"/>
      <c r="R41" s="262"/>
      <c r="S41" s="262"/>
      <c r="T41" s="262"/>
      <c r="U41" s="259"/>
      <c r="V41" s="259"/>
      <c r="W41" s="259"/>
    </row>
    <row r="42" spans="2:23" ht="24.95" customHeight="1" x14ac:dyDescent="0.35">
      <c r="B42" s="215" t="s">
        <v>12</v>
      </c>
      <c r="C42" s="541" t="s">
        <v>17</v>
      </c>
      <c r="D42" s="531"/>
      <c r="E42" s="542"/>
      <c r="F42" s="148">
        <v>6.0000000000000001E-3</v>
      </c>
      <c r="G42" s="163">
        <f>G24*F42</f>
        <v>1.8216000000000001</v>
      </c>
      <c r="H42" s="111"/>
      <c r="I42" s="116" t="s">
        <v>85</v>
      </c>
      <c r="J42" s="117"/>
      <c r="K42" s="117"/>
      <c r="L42" s="217"/>
      <c r="M42" s="262"/>
      <c r="N42" s="262"/>
      <c r="O42" s="262"/>
      <c r="P42" s="262"/>
      <c r="Q42" s="262"/>
      <c r="R42" s="262"/>
      <c r="S42" s="262"/>
      <c r="T42" s="262"/>
      <c r="U42" s="259"/>
      <c r="V42" s="259"/>
      <c r="W42" s="259"/>
    </row>
    <row r="43" spans="2:23" ht="24.95" customHeight="1" x14ac:dyDescent="0.35">
      <c r="B43" s="215" t="s">
        <v>18</v>
      </c>
      <c r="C43" s="541" t="s">
        <v>19</v>
      </c>
      <c r="D43" s="531"/>
      <c r="E43" s="542"/>
      <c r="F43" s="148">
        <v>2E-3</v>
      </c>
      <c r="G43" s="163">
        <f>G24*F43</f>
        <v>0.60720000000000007</v>
      </c>
      <c r="H43" s="111"/>
      <c r="I43" s="116" t="s">
        <v>85</v>
      </c>
      <c r="J43" s="117"/>
      <c r="K43" s="117"/>
      <c r="L43" s="217"/>
      <c r="M43" s="262"/>
      <c r="N43" s="262"/>
      <c r="O43" s="262"/>
      <c r="P43" s="262"/>
      <c r="Q43" s="262"/>
      <c r="R43" s="262"/>
      <c r="S43" s="262"/>
      <c r="T43" s="262"/>
      <c r="U43" s="259"/>
      <c r="V43" s="259"/>
      <c r="W43" s="259"/>
    </row>
    <row r="44" spans="2:23" ht="24.95" customHeight="1" thickBot="1" x14ac:dyDescent="0.4">
      <c r="B44" s="215" t="s">
        <v>20</v>
      </c>
      <c r="C44" s="541" t="s">
        <v>21</v>
      </c>
      <c r="D44" s="531"/>
      <c r="E44" s="542"/>
      <c r="F44" s="148">
        <v>0.08</v>
      </c>
      <c r="G44" s="163">
        <f>G24*F44</f>
        <v>24.288000000000004</v>
      </c>
      <c r="H44" s="111"/>
      <c r="I44" s="140" t="s">
        <v>85</v>
      </c>
      <c r="J44" s="141"/>
      <c r="K44" s="141"/>
      <c r="L44" s="217"/>
      <c r="M44" s="262"/>
      <c r="N44" s="262"/>
      <c r="O44" s="262"/>
      <c r="P44" s="262"/>
      <c r="Q44" s="262"/>
      <c r="R44" s="262"/>
      <c r="S44" s="262"/>
      <c r="T44" s="262"/>
      <c r="U44" s="259"/>
      <c r="V44" s="259"/>
      <c r="W44" s="259"/>
    </row>
    <row r="45" spans="2:23" ht="24.95" customHeight="1" x14ac:dyDescent="0.35">
      <c r="B45" s="169"/>
      <c r="C45" s="170"/>
      <c r="D45" s="171"/>
      <c r="E45" s="172" t="s">
        <v>87</v>
      </c>
      <c r="F45" s="172">
        <f>SUM(F37:F44)</f>
        <v>0.39800000000000008</v>
      </c>
      <c r="G45" s="173">
        <f>SUM(G37:G44)</f>
        <v>120.83280000000002</v>
      </c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259"/>
      <c r="V45" s="259"/>
      <c r="W45" s="259"/>
    </row>
    <row r="46" spans="2:23" ht="24.95" customHeight="1" thickBot="1" x14ac:dyDescent="0.4">
      <c r="B46" s="552" t="s">
        <v>22</v>
      </c>
      <c r="C46" s="553"/>
      <c r="D46" s="553"/>
      <c r="E46" s="553"/>
      <c r="F46" s="553"/>
      <c r="G46" s="554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259"/>
      <c r="V46" s="259"/>
      <c r="W46" s="259"/>
    </row>
    <row r="47" spans="2:23" ht="24.95" customHeight="1" x14ac:dyDescent="0.35">
      <c r="B47" s="120" t="s">
        <v>88</v>
      </c>
      <c r="C47" s="555" t="s">
        <v>89</v>
      </c>
      <c r="D47" s="555"/>
      <c r="E47" s="555"/>
      <c r="F47" s="555"/>
      <c r="G47" s="123" t="s">
        <v>67</v>
      </c>
      <c r="H47" s="111"/>
      <c r="I47" s="112" t="s">
        <v>58</v>
      </c>
      <c r="J47" s="113"/>
      <c r="K47" s="113"/>
      <c r="L47" s="216"/>
      <c r="M47" s="260"/>
      <c r="N47" s="260"/>
      <c r="O47" s="260"/>
      <c r="P47" s="260"/>
      <c r="Q47" s="260"/>
      <c r="R47" s="260"/>
      <c r="S47" s="260"/>
      <c r="T47" s="260"/>
      <c r="U47" s="259"/>
      <c r="V47" s="259"/>
      <c r="W47" s="259"/>
    </row>
    <row r="48" spans="2:23" ht="39.950000000000003" customHeight="1" x14ac:dyDescent="0.35">
      <c r="B48" s="556" t="s">
        <v>6</v>
      </c>
      <c r="C48" s="558" t="s">
        <v>90</v>
      </c>
      <c r="D48" s="174" t="s">
        <v>91</v>
      </c>
      <c r="E48" s="175" t="s">
        <v>92</v>
      </c>
      <c r="F48" s="176" t="s">
        <v>94</v>
      </c>
      <c r="G48" s="560">
        <f>IF((D49*E49*F49)-(G19*0.06)&lt;0,0,((D49*E49*F49)-(G19*0.06)))</f>
        <v>126</v>
      </c>
      <c r="H48" s="177"/>
      <c r="I48" s="504" t="s">
        <v>276</v>
      </c>
      <c r="J48" s="505"/>
      <c r="K48" s="505"/>
      <c r="L48" s="267"/>
      <c r="M48" s="268"/>
      <c r="N48" s="268"/>
      <c r="O48" s="268"/>
      <c r="P48" s="268"/>
      <c r="Q48" s="268"/>
      <c r="R48" s="268"/>
      <c r="S48" s="268"/>
      <c r="T48" s="268"/>
      <c r="U48" s="259"/>
      <c r="V48" s="259"/>
      <c r="W48" s="259"/>
    </row>
    <row r="49" spans="2:23" ht="39.950000000000003" customHeight="1" x14ac:dyDescent="0.35">
      <c r="B49" s="557"/>
      <c r="C49" s="559"/>
      <c r="D49" s="178">
        <v>2</v>
      </c>
      <c r="E49" s="175">
        <v>4.2</v>
      </c>
      <c r="F49" s="179">
        <v>15</v>
      </c>
      <c r="G49" s="561"/>
      <c r="H49" s="177"/>
      <c r="I49" s="504"/>
      <c r="J49" s="505"/>
      <c r="K49" s="505"/>
      <c r="L49" s="267"/>
      <c r="M49" s="268"/>
      <c r="N49" s="268"/>
      <c r="O49" s="268"/>
      <c r="P49" s="268"/>
      <c r="Q49" s="268"/>
      <c r="R49" s="268"/>
      <c r="S49" s="268"/>
      <c r="T49" s="268"/>
      <c r="U49" s="259"/>
      <c r="V49" s="259"/>
      <c r="W49" s="259"/>
    </row>
    <row r="50" spans="2:23" ht="39.950000000000003" customHeight="1" x14ac:dyDescent="0.35">
      <c r="B50" s="556" t="s">
        <v>7</v>
      </c>
      <c r="C50" s="562" t="s">
        <v>93</v>
      </c>
      <c r="D50" s="563"/>
      <c r="E50" s="180" t="s">
        <v>92</v>
      </c>
      <c r="F50" s="181" t="s">
        <v>94</v>
      </c>
      <c r="G50" s="560">
        <f>(E51*F51)*(100%-20%)</f>
        <v>0</v>
      </c>
      <c r="H50" s="177"/>
      <c r="I50" s="504" t="s">
        <v>258</v>
      </c>
      <c r="J50" s="505"/>
      <c r="K50" s="505"/>
      <c r="L50" s="267"/>
      <c r="M50" s="268"/>
      <c r="N50" s="268"/>
      <c r="O50" s="268"/>
      <c r="P50" s="268"/>
      <c r="Q50" s="268"/>
      <c r="R50" s="268"/>
      <c r="S50" s="268"/>
      <c r="T50" s="268"/>
      <c r="U50" s="259"/>
      <c r="V50" s="259"/>
      <c r="W50" s="259"/>
    </row>
    <row r="51" spans="2:23" ht="39.950000000000003" customHeight="1" x14ac:dyDescent="0.35">
      <c r="B51" s="557"/>
      <c r="C51" s="564"/>
      <c r="D51" s="565"/>
      <c r="E51" s="182">
        <v>0</v>
      </c>
      <c r="F51" s="183">
        <v>15</v>
      </c>
      <c r="G51" s="561"/>
      <c r="H51" s="184"/>
      <c r="I51" s="504"/>
      <c r="J51" s="505"/>
      <c r="K51" s="505"/>
      <c r="L51" s="267"/>
      <c r="M51" s="268"/>
      <c r="N51" s="268"/>
      <c r="O51" s="268"/>
      <c r="P51" s="268"/>
      <c r="Q51" s="268"/>
      <c r="R51" s="268"/>
      <c r="S51" s="268"/>
      <c r="T51" s="268"/>
      <c r="U51" s="259"/>
      <c r="V51" s="259"/>
      <c r="W51" s="259"/>
    </row>
    <row r="52" spans="2:23" ht="24.95" customHeight="1" x14ac:dyDescent="0.35">
      <c r="B52" s="215" t="s">
        <v>8</v>
      </c>
      <c r="C52" s="512" t="s">
        <v>95</v>
      </c>
      <c r="D52" s="513"/>
      <c r="E52" s="513"/>
      <c r="F52" s="514"/>
      <c r="G52" s="165">
        <v>0</v>
      </c>
      <c r="H52" s="185"/>
      <c r="I52" s="116" t="s">
        <v>259</v>
      </c>
      <c r="J52" s="117"/>
      <c r="K52" s="117"/>
      <c r="L52" s="261"/>
      <c r="M52" s="260"/>
      <c r="N52" s="260"/>
      <c r="O52" s="260"/>
      <c r="P52" s="260"/>
      <c r="Q52" s="260"/>
      <c r="R52" s="260"/>
      <c r="S52" s="260"/>
      <c r="T52" s="260"/>
      <c r="U52" s="259"/>
      <c r="V52" s="259"/>
      <c r="W52" s="259"/>
    </row>
    <row r="53" spans="2:23" ht="24.95" customHeight="1" x14ac:dyDescent="0.35">
      <c r="B53" s="215" t="s">
        <v>9</v>
      </c>
      <c r="C53" s="512" t="s">
        <v>96</v>
      </c>
      <c r="D53" s="513"/>
      <c r="E53" s="513"/>
      <c r="F53" s="514"/>
      <c r="G53" s="186">
        <v>0</v>
      </c>
      <c r="H53" s="139"/>
      <c r="I53" s="116" t="s">
        <v>259</v>
      </c>
      <c r="J53" s="117"/>
      <c r="K53" s="117"/>
      <c r="L53" s="261"/>
      <c r="M53" s="260"/>
      <c r="N53" s="260"/>
      <c r="O53" s="260"/>
      <c r="P53" s="260"/>
      <c r="Q53" s="260"/>
      <c r="R53" s="260"/>
      <c r="S53" s="260"/>
      <c r="T53" s="260"/>
      <c r="U53" s="259"/>
      <c r="V53" s="259"/>
      <c r="W53" s="259"/>
    </row>
    <row r="54" spans="2:23" ht="24.95" customHeight="1" x14ac:dyDescent="0.35">
      <c r="B54" s="215" t="s">
        <v>10</v>
      </c>
      <c r="C54" s="512" t="s">
        <v>97</v>
      </c>
      <c r="D54" s="513"/>
      <c r="E54" s="513"/>
      <c r="F54" s="514"/>
      <c r="G54" s="187">
        <v>0</v>
      </c>
      <c r="H54" s="139"/>
      <c r="I54" s="116" t="s">
        <v>259</v>
      </c>
      <c r="J54" s="117"/>
      <c r="K54" s="117"/>
      <c r="L54" s="261"/>
      <c r="M54" s="260"/>
      <c r="N54" s="260"/>
      <c r="O54" s="260"/>
      <c r="P54" s="260"/>
      <c r="Q54" s="260"/>
      <c r="R54" s="260"/>
      <c r="S54" s="260"/>
      <c r="T54" s="260"/>
      <c r="U54" s="259"/>
      <c r="V54" s="259"/>
      <c r="W54" s="259"/>
    </row>
    <row r="55" spans="2:23" ht="24.95" customHeight="1" thickBot="1" x14ac:dyDescent="0.4">
      <c r="B55" s="215" t="s">
        <v>18</v>
      </c>
      <c r="C55" s="535" t="s">
        <v>11</v>
      </c>
      <c r="D55" s="536"/>
      <c r="E55" s="536"/>
      <c r="F55" s="537"/>
      <c r="G55" s="187"/>
      <c r="H55" s="139"/>
      <c r="I55" s="140" t="s">
        <v>154</v>
      </c>
      <c r="J55" s="252"/>
      <c r="K55" s="252"/>
      <c r="L55" s="261"/>
      <c r="M55" s="260"/>
      <c r="N55" s="260"/>
      <c r="O55" s="260"/>
      <c r="P55" s="260"/>
      <c r="Q55" s="260"/>
      <c r="R55" s="260"/>
      <c r="S55" s="260"/>
      <c r="T55" s="260"/>
      <c r="U55" s="259"/>
      <c r="V55" s="259"/>
      <c r="W55" s="259"/>
    </row>
    <row r="56" spans="2:23" ht="24.95" customHeight="1" x14ac:dyDescent="0.35">
      <c r="B56" s="169"/>
      <c r="C56" s="170"/>
      <c r="D56" s="170"/>
      <c r="E56" s="170"/>
      <c r="F56" s="188" t="s">
        <v>71</v>
      </c>
      <c r="G56" s="173">
        <f>SUM(G48:G55)</f>
        <v>126</v>
      </c>
      <c r="H56" s="111"/>
      <c r="I56" s="253"/>
      <c r="J56" s="253"/>
      <c r="K56" s="253"/>
      <c r="L56" s="278"/>
      <c r="M56" s="278"/>
      <c r="N56" s="278"/>
      <c r="O56" s="278"/>
      <c r="P56" s="278"/>
      <c r="Q56" s="278"/>
      <c r="R56" s="278"/>
      <c r="S56" s="278"/>
      <c r="T56" s="278"/>
      <c r="U56" s="259"/>
      <c r="V56" s="259"/>
      <c r="W56" s="259"/>
    </row>
    <row r="57" spans="2:23" ht="24.95" customHeight="1" x14ac:dyDescent="0.35">
      <c r="B57" s="142"/>
      <c r="C57" s="143"/>
      <c r="D57" s="143"/>
      <c r="E57" s="528" t="s">
        <v>23</v>
      </c>
      <c r="F57" s="529"/>
      <c r="G57" s="190">
        <f>G34+G45+G56</f>
        <v>333.54442104000003</v>
      </c>
      <c r="H57" s="111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9"/>
      <c r="V57" s="259"/>
      <c r="W57" s="259"/>
    </row>
    <row r="58" spans="2:23" ht="23.25" customHeight="1" x14ac:dyDescent="0.35">
      <c r="B58" s="566"/>
      <c r="C58" s="567"/>
      <c r="D58" s="567"/>
      <c r="E58" s="567"/>
      <c r="F58" s="567"/>
      <c r="G58" s="568"/>
      <c r="H58" s="111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9"/>
      <c r="V58" s="259"/>
      <c r="W58" s="259"/>
    </row>
    <row r="59" spans="2:23" ht="21.75" thickBot="1" x14ac:dyDescent="0.4">
      <c r="B59" s="533" t="s">
        <v>24</v>
      </c>
      <c r="C59" s="528"/>
      <c r="D59" s="528"/>
      <c r="E59" s="528"/>
      <c r="F59" s="528"/>
      <c r="G59" s="534"/>
      <c r="H59" s="111"/>
      <c r="I59" s="255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259"/>
      <c r="V59" s="259"/>
      <c r="W59" s="259"/>
    </row>
    <row r="60" spans="2:23" ht="18.75" customHeight="1" x14ac:dyDescent="0.35">
      <c r="B60" s="237" t="s">
        <v>99</v>
      </c>
      <c r="C60" s="525" t="s">
        <v>100</v>
      </c>
      <c r="D60" s="525"/>
      <c r="E60" s="525"/>
      <c r="F60" s="193" t="s">
        <v>64</v>
      </c>
      <c r="G60" s="194" t="s">
        <v>67</v>
      </c>
      <c r="H60" s="111"/>
      <c r="I60" s="112" t="s">
        <v>58</v>
      </c>
      <c r="J60" s="113"/>
      <c r="K60" s="113"/>
      <c r="L60" s="216"/>
      <c r="M60" s="260"/>
      <c r="N60" s="260"/>
      <c r="O60" s="260"/>
      <c r="P60" s="260"/>
      <c r="Q60" s="260"/>
      <c r="R60" s="260"/>
      <c r="S60" s="260"/>
      <c r="T60" s="260"/>
      <c r="U60" s="259"/>
      <c r="V60" s="259"/>
      <c r="W60" s="259"/>
    </row>
    <row r="61" spans="2:23" ht="24.95" customHeight="1" x14ac:dyDescent="0.35">
      <c r="B61" s="195" t="s">
        <v>6</v>
      </c>
      <c r="C61" s="543" t="s">
        <v>25</v>
      </c>
      <c r="D61" s="544"/>
      <c r="E61" s="545"/>
      <c r="F61" s="196">
        <v>4.1999999999999997E-3</v>
      </c>
      <c r="G61" s="197">
        <f>G24*F61</f>
        <v>1.27512</v>
      </c>
      <c r="H61" s="111"/>
      <c r="I61" s="504" t="s">
        <v>109</v>
      </c>
      <c r="J61" s="505"/>
      <c r="K61" s="505"/>
      <c r="L61" s="269"/>
      <c r="M61" s="270"/>
      <c r="N61" s="270"/>
      <c r="O61" s="270"/>
      <c r="P61" s="270"/>
      <c r="Q61" s="270"/>
      <c r="R61" s="270"/>
      <c r="S61" s="270"/>
      <c r="T61" s="270"/>
      <c r="U61" s="259"/>
      <c r="V61" s="259"/>
      <c r="W61" s="259"/>
    </row>
    <row r="62" spans="2:23" ht="24.95" customHeight="1" x14ac:dyDescent="0.35">
      <c r="B62" s="195" t="s">
        <v>7</v>
      </c>
      <c r="C62" s="543" t="s">
        <v>26</v>
      </c>
      <c r="D62" s="544"/>
      <c r="E62" s="545"/>
      <c r="F62" s="196">
        <v>2.9999999999999997E-4</v>
      </c>
      <c r="G62" s="197">
        <f>G24*F62</f>
        <v>9.1079999999999994E-2</v>
      </c>
      <c r="H62" s="111"/>
      <c r="I62" s="504" t="s">
        <v>109</v>
      </c>
      <c r="J62" s="505"/>
      <c r="K62" s="505"/>
      <c r="L62" s="269"/>
      <c r="M62" s="270"/>
      <c r="N62" s="270"/>
      <c r="O62" s="270"/>
      <c r="P62" s="270"/>
      <c r="Q62" s="270"/>
      <c r="R62" s="270"/>
      <c r="S62" s="270"/>
      <c r="T62" s="270"/>
      <c r="U62" s="259"/>
      <c r="V62" s="259"/>
      <c r="W62" s="259"/>
    </row>
    <row r="63" spans="2:23" ht="24.95" customHeight="1" x14ac:dyDescent="0.35">
      <c r="B63" s="195" t="s">
        <v>8</v>
      </c>
      <c r="C63" s="198" t="s">
        <v>110</v>
      </c>
      <c r="D63" s="199"/>
      <c r="E63" s="200"/>
      <c r="F63" s="196">
        <v>3.44E-2</v>
      </c>
      <c r="G63" s="197">
        <f>G24*F63</f>
        <v>10.443840000000002</v>
      </c>
      <c r="H63" s="111"/>
      <c r="I63" s="504" t="s">
        <v>109</v>
      </c>
      <c r="J63" s="505"/>
      <c r="K63" s="505"/>
      <c r="L63" s="269"/>
      <c r="M63" s="270"/>
      <c r="N63" s="270"/>
      <c r="O63" s="270"/>
      <c r="P63" s="270"/>
      <c r="Q63" s="270"/>
      <c r="R63" s="270"/>
      <c r="S63" s="270"/>
      <c r="T63" s="270"/>
      <c r="U63" s="259"/>
      <c r="V63" s="259"/>
      <c r="W63" s="259"/>
    </row>
    <row r="64" spans="2:23" ht="84.95" customHeight="1" x14ac:dyDescent="0.35">
      <c r="B64" s="201" t="s">
        <v>9</v>
      </c>
      <c r="C64" s="549" t="s">
        <v>101</v>
      </c>
      <c r="D64" s="550"/>
      <c r="E64" s="551"/>
      <c r="F64" s="202">
        <v>1.9400000000000001E-2</v>
      </c>
      <c r="G64" s="203">
        <f>G24*F64</f>
        <v>5.8898400000000004</v>
      </c>
      <c r="H64" s="111"/>
      <c r="I64" s="640" t="s">
        <v>98</v>
      </c>
      <c r="J64" s="641"/>
      <c r="K64" s="641"/>
      <c r="L64" s="271"/>
      <c r="M64" s="272"/>
      <c r="N64" s="272"/>
      <c r="O64" s="272"/>
      <c r="P64" s="272"/>
      <c r="Q64" s="272"/>
      <c r="R64" s="272"/>
      <c r="S64" s="272"/>
      <c r="T64" s="272"/>
      <c r="U64" s="259"/>
      <c r="V64" s="259"/>
      <c r="W64" s="259"/>
    </row>
    <row r="65" spans="2:23" ht="24.95" customHeight="1" x14ac:dyDescent="0.35">
      <c r="B65" s="201" t="s">
        <v>10</v>
      </c>
      <c r="C65" s="538" t="s">
        <v>102</v>
      </c>
      <c r="D65" s="539"/>
      <c r="E65" s="540"/>
      <c r="F65" s="204">
        <f>F45</f>
        <v>0.39800000000000008</v>
      </c>
      <c r="G65" s="205">
        <f>G64*F65</f>
        <v>2.3441563200000006</v>
      </c>
      <c r="H65" s="111"/>
      <c r="I65" s="233"/>
      <c r="J65" s="234"/>
      <c r="K65" s="234"/>
      <c r="L65" s="267"/>
      <c r="M65" s="268"/>
      <c r="N65" s="268"/>
      <c r="O65" s="268"/>
      <c r="P65" s="268"/>
      <c r="Q65" s="268"/>
      <c r="R65" s="268"/>
      <c r="S65" s="268"/>
      <c r="T65" s="268"/>
      <c r="U65" s="259"/>
      <c r="V65" s="259"/>
      <c r="W65" s="259"/>
    </row>
    <row r="66" spans="2:23" ht="24.95" customHeight="1" x14ac:dyDescent="0.35">
      <c r="B66" s="201" t="s">
        <v>12</v>
      </c>
      <c r="C66" s="512" t="s">
        <v>111</v>
      </c>
      <c r="D66" s="513"/>
      <c r="E66" s="514"/>
      <c r="F66" s="206" t="s">
        <v>112</v>
      </c>
      <c r="G66" s="205">
        <f>F66*G24</f>
        <v>0.18823200000000001</v>
      </c>
      <c r="H66" s="111"/>
      <c r="I66" s="504" t="s">
        <v>109</v>
      </c>
      <c r="J66" s="505"/>
      <c r="K66" s="506"/>
      <c r="L66" s="270"/>
      <c r="M66" s="270"/>
      <c r="N66" s="270"/>
      <c r="O66" s="270"/>
      <c r="P66" s="270"/>
      <c r="Q66" s="270"/>
      <c r="R66" s="270"/>
      <c r="S66" s="270"/>
      <c r="T66" s="270"/>
      <c r="U66" s="259"/>
      <c r="V66" s="259"/>
      <c r="W66" s="259"/>
    </row>
    <row r="67" spans="2:23" ht="24.95" customHeight="1" thickBot="1" x14ac:dyDescent="0.4">
      <c r="B67" s="142"/>
      <c r="C67" s="143"/>
      <c r="D67" s="528" t="s">
        <v>52</v>
      </c>
      <c r="E67" s="529"/>
      <c r="F67" s="208">
        <f>SUM(F61:F66)</f>
        <v>0.45630000000000009</v>
      </c>
      <c r="G67" s="190">
        <f>SUM(G61:G66)</f>
        <v>20.232268319999999</v>
      </c>
      <c r="H67" s="111"/>
      <c r="I67" s="435" t="s">
        <v>274</v>
      </c>
      <c r="J67" s="252"/>
      <c r="K67" s="279"/>
      <c r="L67" s="111"/>
      <c r="M67" s="111"/>
      <c r="N67" s="111"/>
      <c r="O67" s="111"/>
      <c r="P67" s="111"/>
      <c r="Q67" s="111"/>
      <c r="R67" s="111"/>
      <c r="S67" s="111"/>
      <c r="T67" s="111"/>
      <c r="U67" s="259"/>
      <c r="V67" s="259"/>
      <c r="W67" s="259"/>
    </row>
    <row r="68" spans="2:23" ht="23.25" customHeight="1" x14ac:dyDescent="0.35">
      <c r="B68" s="546"/>
      <c r="C68" s="547"/>
      <c r="D68" s="547"/>
      <c r="E68" s="547"/>
      <c r="F68" s="547"/>
      <c r="G68" s="548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259"/>
      <c r="V68" s="259"/>
      <c r="W68" s="259"/>
    </row>
    <row r="69" spans="2:23" ht="24.95" customHeight="1" thickBot="1" x14ac:dyDescent="0.4">
      <c r="B69" s="533" t="s">
        <v>27</v>
      </c>
      <c r="C69" s="528"/>
      <c r="D69" s="528"/>
      <c r="E69" s="528"/>
      <c r="F69" s="528"/>
      <c r="G69" s="534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259"/>
      <c r="V69" s="259"/>
      <c r="W69" s="259"/>
    </row>
    <row r="70" spans="2:23" ht="24.95" customHeight="1" x14ac:dyDescent="0.35">
      <c r="B70" s="237" t="s">
        <v>114</v>
      </c>
      <c r="C70" s="525" t="s">
        <v>115</v>
      </c>
      <c r="D70" s="525"/>
      <c r="E70" s="525"/>
      <c r="F70" s="193" t="s">
        <v>64</v>
      </c>
      <c r="G70" s="209" t="s">
        <v>67</v>
      </c>
      <c r="H70" s="111"/>
      <c r="I70" s="112" t="s">
        <v>58</v>
      </c>
      <c r="J70" s="113"/>
      <c r="K70" s="113"/>
      <c r="L70" s="216"/>
      <c r="M70" s="273"/>
      <c r="N70" s="273"/>
      <c r="O70" s="273"/>
      <c r="P70" s="273"/>
      <c r="Q70" s="273"/>
      <c r="R70" s="273"/>
      <c r="S70" s="273"/>
      <c r="T70" s="273"/>
      <c r="U70" s="259"/>
      <c r="V70" s="259"/>
      <c r="W70" s="259"/>
    </row>
    <row r="71" spans="2:23" ht="24.95" customHeight="1" x14ac:dyDescent="0.35">
      <c r="B71" s="195" t="s">
        <v>6</v>
      </c>
      <c r="C71" s="543" t="s">
        <v>103</v>
      </c>
      <c r="D71" s="544"/>
      <c r="E71" s="545"/>
      <c r="F71" s="196">
        <v>8.3299999999999999E-2</v>
      </c>
      <c r="G71" s="197">
        <f>(G19+G21)*F71</f>
        <v>25.28988</v>
      </c>
      <c r="H71" s="111"/>
      <c r="I71" s="210" t="s">
        <v>117</v>
      </c>
      <c r="J71" s="211"/>
      <c r="K71" s="211"/>
      <c r="L71" s="274"/>
      <c r="M71" s="275"/>
      <c r="N71" s="275"/>
      <c r="O71" s="275"/>
      <c r="P71" s="275"/>
      <c r="Q71" s="275"/>
      <c r="R71" s="275"/>
      <c r="S71" s="275"/>
      <c r="T71" s="275"/>
      <c r="U71" s="259"/>
      <c r="V71" s="259"/>
      <c r="W71" s="259"/>
    </row>
    <row r="72" spans="2:23" ht="24.95" customHeight="1" x14ac:dyDescent="0.35">
      <c r="B72" s="195" t="s">
        <v>7</v>
      </c>
      <c r="C72" s="543" t="s">
        <v>116</v>
      </c>
      <c r="D72" s="544"/>
      <c r="E72" s="545"/>
      <c r="F72" s="196">
        <v>1.3899999999999999E-2</v>
      </c>
      <c r="G72" s="197">
        <f>G24*F72</f>
        <v>4.22004</v>
      </c>
      <c r="H72" s="111"/>
      <c r="I72" s="210" t="s">
        <v>109</v>
      </c>
      <c r="J72" s="211"/>
      <c r="K72" s="211"/>
      <c r="L72" s="269"/>
      <c r="M72" s="270"/>
      <c r="N72" s="270"/>
      <c r="O72" s="270"/>
      <c r="P72" s="270"/>
      <c r="Q72" s="270"/>
      <c r="R72" s="270"/>
      <c r="S72" s="270"/>
      <c r="T72" s="270"/>
      <c r="U72" s="259"/>
      <c r="V72" s="259"/>
      <c r="W72" s="259"/>
    </row>
    <row r="73" spans="2:23" ht="24.95" customHeight="1" x14ac:dyDescent="0.35">
      <c r="B73" s="195" t="s">
        <v>8</v>
      </c>
      <c r="C73" s="543" t="s">
        <v>104</v>
      </c>
      <c r="D73" s="544"/>
      <c r="E73" s="545"/>
      <c r="F73" s="196">
        <v>2.8E-3</v>
      </c>
      <c r="G73" s="197">
        <f>G24*F73</f>
        <v>0.85008000000000006</v>
      </c>
      <c r="H73" s="111"/>
      <c r="I73" s="210" t="s">
        <v>109</v>
      </c>
      <c r="J73" s="211"/>
      <c r="K73" s="211"/>
      <c r="L73" s="269"/>
      <c r="M73" s="270"/>
      <c r="N73" s="270"/>
      <c r="O73" s="270"/>
      <c r="P73" s="270"/>
      <c r="Q73" s="270"/>
      <c r="R73" s="270"/>
      <c r="S73" s="270"/>
      <c r="T73" s="270"/>
      <c r="U73" s="259"/>
      <c r="V73" s="259"/>
      <c r="W73" s="259"/>
    </row>
    <row r="74" spans="2:23" ht="24.95" customHeight="1" x14ac:dyDescent="0.35">
      <c r="B74" s="201" t="s">
        <v>9</v>
      </c>
      <c r="C74" s="538" t="s">
        <v>113</v>
      </c>
      <c r="D74" s="539"/>
      <c r="E74" s="540"/>
      <c r="F74" s="202">
        <v>2.0000000000000001E-4</v>
      </c>
      <c r="G74" s="203">
        <f>G24*F74</f>
        <v>6.072000000000001E-2</v>
      </c>
      <c r="H74" s="111"/>
      <c r="I74" s="210" t="s">
        <v>109</v>
      </c>
      <c r="J74" s="211"/>
      <c r="K74" s="211"/>
      <c r="L74" s="269"/>
      <c r="M74" s="270"/>
      <c r="N74" s="270"/>
      <c r="O74" s="270"/>
      <c r="P74" s="270"/>
      <c r="Q74" s="270"/>
      <c r="R74" s="270"/>
      <c r="S74" s="270"/>
      <c r="T74" s="270"/>
      <c r="U74" s="259"/>
      <c r="V74" s="259"/>
      <c r="W74" s="259"/>
    </row>
    <row r="75" spans="2:23" ht="24.95" customHeight="1" x14ac:dyDescent="0.35">
      <c r="B75" s="201" t="s">
        <v>10</v>
      </c>
      <c r="C75" s="538" t="s">
        <v>105</v>
      </c>
      <c r="D75" s="539"/>
      <c r="E75" s="540"/>
      <c r="F75" s="212">
        <v>6.9999999999999999E-4</v>
      </c>
      <c r="G75" s="205">
        <f>G24*F75</f>
        <v>0.21252000000000001</v>
      </c>
      <c r="H75" s="111"/>
      <c r="I75" s="210" t="s">
        <v>109</v>
      </c>
      <c r="J75" s="211"/>
      <c r="K75" s="211"/>
      <c r="L75" s="269"/>
      <c r="M75" s="270"/>
      <c r="N75" s="270"/>
      <c r="O75" s="270"/>
      <c r="P75" s="270"/>
      <c r="Q75" s="270"/>
      <c r="R75" s="270"/>
      <c r="S75" s="270"/>
      <c r="T75" s="270"/>
      <c r="U75" s="259"/>
      <c r="V75" s="259"/>
      <c r="W75" s="259"/>
    </row>
    <row r="76" spans="2:23" ht="24.95" customHeight="1" x14ac:dyDescent="0.35">
      <c r="B76" s="201" t="s">
        <v>12</v>
      </c>
      <c r="C76" s="512" t="s">
        <v>106</v>
      </c>
      <c r="D76" s="513"/>
      <c r="E76" s="514"/>
      <c r="F76" s="212">
        <v>2.8999999999999998E-3</v>
      </c>
      <c r="G76" s="205">
        <f>G24*F76</f>
        <v>0.88044</v>
      </c>
      <c r="H76" s="111"/>
      <c r="I76" s="210" t="s">
        <v>109</v>
      </c>
      <c r="J76" s="211"/>
      <c r="K76" s="211"/>
      <c r="L76" s="269"/>
      <c r="M76" s="270"/>
      <c r="N76" s="270"/>
      <c r="O76" s="270"/>
      <c r="P76" s="270"/>
      <c r="Q76" s="270"/>
      <c r="R76" s="270"/>
      <c r="S76" s="270"/>
      <c r="T76" s="270"/>
      <c r="U76" s="259"/>
      <c r="V76" s="259"/>
      <c r="W76" s="259"/>
    </row>
    <row r="77" spans="2:23" ht="24.95" customHeight="1" x14ac:dyDescent="0.35">
      <c r="B77" s="201" t="s">
        <v>18</v>
      </c>
      <c r="C77" s="512" t="s">
        <v>28</v>
      </c>
      <c r="D77" s="513"/>
      <c r="E77" s="514"/>
      <c r="F77" s="256"/>
      <c r="G77" s="205"/>
      <c r="H77" s="111"/>
      <c r="I77" s="116" t="s">
        <v>154</v>
      </c>
      <c r="J77" s="245"/>
      <c r="K77" s="246"/>
      <c r="L77" s="260"/>
      <c r="M77" s="260"/>
      <c r="N77" s="260"/>
      <c r="O77" s="260"/>
      <c r="P77" s="260"/>
      <c r="Q77" s="260"/>
      <c r="R77" s="260"/>
      <c r="S77" s="260"/>
      <c r="T77" s="260"/>
      <c r="U77" s="259"/>
      <c r="V77" s="259"/>
      <c r="W77" s="259"/>
    </row>
    <row r="78" spans="2:23" ht="24.95" customHeight="1" x14ac:dyDescent="0.35">
      <c r="B78" s="169"/>
      <c r="C78" s="170"/>
      <c r="D78" s="170"/>
      <c r="E78" s="145" t="s">
        <v>108</v>
      </c>
      <c r="F78" s="214">
        <f>SUM(F71:F77)</f>
        <v>0.1038</v>
      </c>
      <c r="G78" s="173">
        <f>SUM(G71:G77)</f>
        <v>31.513680000000001</v>
      </c>
      <c r="H78" s="111"/>
      <c r="I78" s="247"/>
      <c r="J78" s="245"/>
      <c r="K78" s="246"/>
      <c r="L78" s="260"/>
      <c r="M78" s="260"/>
      <c r="N78" s="260"/>
      <c r="O78" s="260"/>
      <c r="P78" s="260"/>
      <c r="Q78" s="260"/>
      <c r="R78" s="260"/>
      <c r="S78" s="260"/>
      <c r="T78" s="260"/>
      <c r="U78" s="259"/>
      <c r="V78" s="259"/>
      <c r="W78" s="259"/>
    </row>
    <row r="79" spans="2:23" ht="24.95" customHeight="1" x14ac:dyDescent="0.35">
      <c r="B79" s="201" t="s">
        <v>20</v>
      </c>
      <c r="C79" s="541" t="s">
        <v>107</v>
      </c>
      <c r="D79" s="531"/>
      <c r="E79" s="531"/>
      <c r="F79" s="542"/>
      <c r="G79" s="205">
        <f>G78*F45</f>
        <v>12.542444640000003</v>
      </c>
      <c r="H79" s="111"/>
      <c r="I79" s="247"/>
      <c r="J79" s="245"/>
      <c r="K79" s="246"/>
      <c r="L79" s="111"/>
      <c r="M79" s="111"/>
      <c r="N79" s="111"/>
      <c r="O79" s="111"/>
      <c r="P79" s="111"/>
      <c r="Q79" s="111"/>
      <c r="R79" s="111"/>
      <c r="S79" s="111"/>
      <c r="T79" s="111"/>
      <c r="U79" s="259"/>
      <c r="V79" s="259"/>
      <c r="W79" s="259"/>
    </row>
    <row r="80" spans="2:23" ht="24.95" customHeight="1" thickBot="1" x14ac:dyDescent="0.4">
      <c r="B80" s="142"/>
      <c r="C80" s="143"/>
      <c r="D80" s="143"/>
      <c r="E80" s="528" t="s">
        <v>29</v>
      </c>
      <c r="F80" s="529"/>
      <c r="G80" s="190">
        <f>G78+G79</f>
        <v>44.056124640000007</v>
      </c>
      <c r="H80" s="111"/>
      <c r="I80" s="435" t="s">
        <v>274</v>
      </c>
      <c r="J80" s="252"/>
      <c r="K80" s="279"/>
      <c r="L80" s="111"/>
      <c r="M80" s="111"/>
      <c r="N80" s="111"/>
      <c r="O80" s="111"/>
      <c r="P80" s="111"/>
      <c r="Q80" s="111"/>
      <c r="R80" s="111"/>
      <c r="S80" s="111"/>
      <c r="T80" s="111"/>
      <c r="U80" s="259"/>
      <c r="V80" s="259"/>
      <c r="W80" s="259"/>
    </row>
    <row r="81" spans="2:24" ht="27" customHeight="1" x14ac:dyDescent="0.35">
      <c r="B81" s="530"/>
      <c r="C81" s="531"/>
      <c r="D81" s="531"/>
      <c r="E81" s="531"/>
      <c r="F81" s="531"/>
      <c r="G81" s="532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259"/>
      <c r="V81" s="259"/>
      <c r="W81" s="259"/>
    </row>
    <row r="82" spans="2:24" ht="24.95" customHeight="1" thickBot="1" x14ac:dyDescent="0.4">
      <c r="B82" s="533" t="s">
        <v>30</v>
      </c>
      <c r="C82" s="528"/>
      <c r="D82" s="528"/>
      <c r="E82" s="528"/>
      <c r="F82" s="528"/>
      <c r="G82" s="534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259"/>
      <c r="V82" s="259"/>
      <c r="W82" s="259"/>
    </row>
    <row r="83" spans="2:24" ht="24.95" customHeight="1" x14ac:dyDescent="0.35">
      <c r="B83" s="237" t="s">
        <v>152</v>
      </c>
      <c r="C83" s="525" t="s">
        <v>153</v>
      </c>
      <c r="D83" s="525"/>
      <c r="E83" s="525"/>
      <c r="F83" s="525"/>
      <c r="G83" s="209" t="s">
        <v>67</v>
      </c>
      <c r="H83" s="111"/>
      <c r="I83" s="112" t="s">
        <v>58</v>
      </c>
      <c r="J83" s="216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59"/>
      <c r="V83" s="259"/>
      <c r="W83" s="259"/>
    </row>
    <row r="84" spans="2:24" ht="24.95" customHeight="1" x14ac:dyDescent="0.35">
      <c r="B84" s="215" t="s">
        <v>6</v>
      </c>
      <c r="C84" s="512" t="s">
        <v>31</v>
      </c>
      <c r="D84" s="513"/>
      <c r="E84" s="513"/>
      <c r="F84" s="514"/>
      <c r="G84" s="129">
        <f>'UNIFORMES E EPI''S'!G26+'UNIFORMES E EPI''S'!G27</f>
        <v>0</v>
      </c>
      <c r="H84" s="111"/>
      <c r="I84" s="637" t="s">
        <v>256</v>
      </c>
      <c r="J84" s="261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59"/>
      <c r="V84" s="259"/>
      <c r="W84" s="259"/>
    </row>
    <row r="85" spans="2:24" ht="24.95" customHeight="1" x14ac:dyDescent="0.35">
      <c r="B85" s="215" t="s">
        <v>7</v>
      </c>
      <c r="C85" s="512" t="s">
        <v>173</v>
      </c>
      <c r="D85" s="513"/>
      <c r="E85" s="513"/>
      <c r="F85" s="514"/>
      <c r="G85" s="129">
        <f>'UNIFORMES E EPI''S'!G28+'UNIFORMES E EPI''S'!G29</f>
        <v>0</v>
      </c>
      <c r="H85" s="111"/>
      <c r="I85" s="637"/>
      <c r="J85" s="261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59"/>
      <c r="V85" s="259"/>
      <c r="W85" s="259"/>
    </row>
    <row r="86" spans="2:24" ht="24.95" customHeight="1" x14ac:dyDescent="0.35">
      <c r="B86" s="215" t="s">
        <v>8</v>
      </c>
      <c r="C86" s="535" t="s">
        <v>32</v>
      </c>
      <c r="D86" s="536"/>
      <c r="E86" s="536"/>
      <c r="F86" s="537"/>
      <c r="G86" s="163"/>
      <c r="H86" s="111"/>
      <c r="I86" s="116"/>
      <c r="J86" s="261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59"/>
      <c r="V86" s="259"/>
      <c r="W86" s="259"/>
    </row>
    <row r="87" spans="2:24" ht="24.95" customHeight="1" thickBot="1" x14ac:dyDescent="0.4">
      <c r="B87" s="215" t="s">
        <v>9</v>
      </c>
      <c r="C87" s="512" t="s">
        <v>11</v>
      </c>
      <c r="D87" s="513"/>
      <c r="E87" s="513"/>
      <c r="F87" s="514"/>
      <c r="G87" s="129"/>
      <c r="H87" s="111"/>
      <c r="I87" s="140" t="s">
        <v>154</v>
      </c>
      <c r="J87" s="261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59"/>
      <c r="V87" s="259"/>
      <c r="W87" s="259"/>
    </row>
    <row r="88" spans="2:24" ht="24.95" customHeight="1" x14ac:dyDescent="0.35">
      <c r="B88" s="142"/>
      <c r="C88" s="143"/>
      <c r="D88" s="143"/>
      <c r="E88" s="528" t="s">
        <v>51</v>
      </c>
      <c r="F88" s="529"/>
      <c r="G88" s="190">
        <f>SUM(G84:G87)</f>
        <v>0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259"/>
      <c r="V88" s="259"/>
      <c r="W88" s="259"/>
    </row>
    <row r="89" spans="2:24" ht="21" x14ac:dyDescent="0.35">
      <c r="B89" s="218"/>
      <c r="C89" s="219"/>
      <c r="D89" s="219"/>
      <c r="E89" s="220"/>
      <c r="F89" s="220"/>
      <c r="G89" s="22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259"/>
      <c r="V89" s="259"/>
      <c r="W89" s="259"/>
    </row>
    <row r="90" spans="2:24" ht="29.25" customHeight="1" thickBot="1" x14ac:dyDescent="0.4">
      <c r="B90" s="533" t="s">
        <v>33</v>
      </c>
      <c r="C90" s="528"/>
      <c r="D90" s="528"/>
      <c r="E90" s="528"/>
      <c r="F90" s="528"/>
      <c r="G90" s="534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259"/>
      <c r="V90" s="259"/>
      <c r="W90" s="259"/>
    </row>
    <row r="91" spans="2:24" ht="72.75" customHeight="1" x14ac:dyDescent="0.35">
      <c r="B91" s="237" t="s">
        <v>118</v>
      </c>
      <c r="C91" s="222" t="s">
        <v>119</v>
      </c>
      <c r="D91" s="222" t="s">
        <v>139</v>
      </c>
      <c r="E91" s="222" t="s">
        <v>125</v>
      </c>
      <c r="F91" s="222" t="s">
        <v>127</v>
      </c>
      <c r="G91" s="209" t="s">
        <v>67</v>
      </c>
      <c r="H91" s="111"/>
      <c r="I91" s="112" t="s">
        <v>58</v>
      </c>
      <c r="J91" s="113"/>
      <c r="K91" s="113"/>
      <c r="L91" s="216"/>
      <c r="M91" s="273"/>
      <c r="N91" s="273"/>
      <c r="O91" s="273"/>
      <c r="P91" s="273"/>
      <c r="Q91" s="273"/>
      <c r="R91" s="273"/>
      <c r="S91" s="273"/>
      <c r="T91" s="273"/>
      <c r="U91" s="276"/>
      <c r="V91" s="276"/>
      <c r="W91" s="276"/>
      <c r="X91" s="83"/>
    </row>
    <row r="92" spans="2:24" ht="50.1" customHeight="1" x14ac:dyDescent="0.35">
      <c r="B92" s="215" t="s">
        <v>6</v>
      </c>
      <c r="C92" s="223" t="s">
        <v>34</v>
      </c>
      <c r="D92" s="224">
        <f>G24+G57+G67+G80+G88</f>
        <v>701.43281400000001</v>
      </c>
      <c r="E92" s="225"/>
      <c r="F92" s="226">
        <v>0.05</v>
      </c>
      <c r="G92" s="129">
        <f>D92*F92</f>
        <v>35.071640700000003</v>
      </c>
      <c r="H92" s="111"/>
      <c r="I92" s="510" t="s">
        <v>120</v>
      </c>
      <c r="J92" s="511"/>
      <c r="K92" s="511"/>
      <c r="L92" s="274"/>
      <c r="M92" s="275"/>
      <c r="N92" s="270"/>
      <c r="O92" s="270"/>
      <c r="P92" s="270"/>
      <c r="Q92" s="270"/>
      <c r="R92" s="270"/>
      <c r="S92" s="270"/>
      <c r="T92" s="270"/>
      <c r="U92" s="270"/>
      <c r="V92" s="270"/>
      <c r="W92" s="276"/>
      <c r="X92" s="83"/>
    </row>
    <row r="93" spans="2:24" ht="50.1" customHeight="1" x14ac:dyDescent="0.3">
      <c r="B93" s="215" t="s">
        <v>7</v>
      </c>
      <c r="C93" s="223" t="s">
        <v>35</v>
      </c>
      <c r="D93" s="224">
        <f>G24+G57+G67+G80+G88+G92</f>
        <v>736.5044547</v>
      </c>
      <c r="E93" s="225"/>
      <c r="F93" s="226">
        <v>0.1</v>
      </c>
      <c r="G93" s="129">
        <f>D93*F93</f>
        <v>73.650445470000008</v>
      </c>
      <c r="H93" s="111"/>
      <c r="I93" s="504" t="s">
        <v>121</v>
      </c>
      <c r="J93" s="505"/>
      <c r="K93" s="505"/>
      <c r="L93" s="217"/>
      <c r="M93" s="262"/>
      <c r="N93" s="262"/>
      <c r="O93" s="262"/>
      <c r="P93" s="270"/>
      <c r="Q93" s="270"/>
      <c r="R93" s="270"/>
      <c r="S93" s="270"/>
      <c r="T93" s="270"/>
      <c r="U93" s="270"/>
      <c r="V93" s="270"/>
      <c r="W93" s="270"/>
      <c r="X93" s="97"/>
    </row>
    <row r="94" spans="2:24" ht="50.1" customHeight="1" x14ac:dyDescent="0.35">
      <c r="B94" s="215" t="s">
        <v>8</v>
      </c>
      <c r="C94" s="227" t="s">
        <v>128</v>
      </c>
      <c r="D94" s="228">
        <f>D92+G92+G93</f>
        <v>810.15490017000002</v>
      </c>
      <c r="E94" s="176"/>
      <c r="F94" s="179"/>
      <c r="G94" s="147">
        <f>D94/(1-E98)</f>
        <v>912.85059174084518</v>
      </c>
      <c r="H94" s="111"/>
      <c r="I94" s="116" t="s">
        <v>140</v>
      </c>
      <c r="J94" s="117"/>
      <c r="K94" s="117"/>
      <c r="L94" s="217"/>
      <c r="M94" s="262"/>
      <c r="N94" s="262"/>
      <c r="O94" s="262"/>
      <c r="P94" s="262"/>
      <c r="Q94" s="262"/>
      <c r="R94" s="262"/>
      <c r="S94" s="262"/>
      <c r="T94" s="262"/>
      <c r="U94" s="276"/>
      <c r="V94" s="276"/>
      <c r="W94" s="276"/>
      <c r="X94" s="83"/>
    </row>
    <row r="95" spans="2:24" ht="24.95" customHeight="1" x14ac:dyDescent="0.35">
      <c r="B95" s="215" t="s">
        <v>9</v>
      </c>
      <c r="C95" s="125" t="s">
        <v>36</v>
      </c>
      <c r="D95" s="229"/>
      <c r="E95" s="230">
        <v>1.6500000000000001E-2</v>
      </c>
      <c r="F95" s="231"/>
      <c r="G95" s="147">
        <f>G94*E95</f>
        <v>15.062034763723947</v>
      </c>
      <c r="H95" s="111"/>
      <c r="I95" s="116" t="s">
        <v>156</v>
      </c>
      <c r="J95" s="117"/>
      <c r="K95" s="117"/>
      <c r="L95" s="217"/>
      <c r="M95" s="262"/>
      <c r="N95" s="262"/>
      <c r="O95" s="262"/>
      <c r="P95" s="262"/>
      <c r="Q95" s="262"/>
      <c r="R95" s="262"/>
      <c r="S95" s="262"/>
      <c r="T95" s="262"/>
      <c r="U95" s="276"/>
      <c r="V95" s="276"/>
      <c r="W95" s="276"/>
      <c r="X95" s="83"/>
    </row>
    <row r="96" spans="2:24" ht="24.95" customHeight="1" x14ac:dyDescent="0.35">
      <c r="B96" s="215" t="s">
        <v>9</v>
      </c>
      <c r="C96" s="125" t="s">
        <v>37</v>
      </c>
      <c r="D96" s="229"/>
      <c r="E96" s="230">
        <v>7.5999999999999998E-2</v>
      </c>
      <c r="F96" s="231"/>
      <c r="G96" s="147">
        <f>G94*E96</f>
        <v>69.376644972304234</v>
      </c>
      <c r="H96" s="111"/>
      <c r="I96" s="116" t="s">
        <v>156</v>
      </c>
      <c r="J96" s="117"/>
      <c r="K96" s="117"/>
      <c r="L96" s="217"/>
      <c r="M96" s="262"/>
      <c r="N96" s="262"/>
      <c r="O96" s="262"/>
      <c r="P96" s="262"/>
      <c r="Q96" s="262"/>
      <c r="R96" s="262"/>
      <c r="S96" s="262"/>
      <c r="T96" s="262"/>
      <c r="U96" s="276"/>
      <c r="V96" s="276"/>
      <c r="W96" s="276"/>
      <c r="X96" s="83"/>
    </row>
    <row r="97" spans="2:24" ht="24.95" customHeight="1" x14ac:dyDescent="0.35">
      <c r="B97" s="215" t="s">
        <v>12</v>
      </c>
      <c r="C97" s="125" t="s">
        <v>38</v>
      </c>
      <c r="D97" s="229"/>
      <c r="E97" s="232">
        <v>0.02</v>
      </c>
      <c r="F97" s="232"/>
      <c r="G97" s="147">
        <f>G94*E97</f>
        <v>18.257011834816904</v>
      </c>
      <c r="H97" s="111"/>
      <c r="I97" s="116" t="s">
        <v>137</v>
      </c>
      <c r="J97" s="117"/>
      <c r="K97" s="118"/>
      <c r="L97" s="262"/>
      <c r="M97" s="262"/>
      <c r="N97" s="262"/>
      <c r="O97" s="262"/>
      <c r="P97" s="262"/>
      <c r="Q97" s="262"/>
      <c r="R97" s="262"/>
      <c r="S97" s="262"/>
      <c r="T97" s="262"/>
      <c r="U97" s="276"/>
      <c r="V97" s="276"/>
      <c r="W97" s="276"/>
      <c r="X97" s="83"/>
    </row>
    <row r="98" spans="2:24" ht="24.95" customHeight="1" x14ac:dyDescent="0.35">
      <c r="B98" s="215"/>
      <c r="C98" s="125"/>
      <c r="D98" s="157" t="s">
        <v>126</v>
      </c>
      <c r="E98" s="235">
        <f>E95+E96+E97</f>
        <v>0.1125</v>
      </c>
      <c r="F98" s="232"/>
      <c r="G98" s="147"/>
      <c r="H98" s="111"/>
      <c r="I98" s="247"/>
      <c r="J98" s="245"/>
      <c r="K98" s="246"/>
      <c r="L98" s="260"/>
      <c r="M98" s="260"/>
      <c r="N98" s="260"/>
      <c r="O98" s="260"/>
      <c r="P98" s="260"/>
      <c r="Q98" s="260"/>
      <c r="R98" s="260"/>
      <c r="S98" s="260"/>
      <c r="T98" s="260"/>
      <c r="U98" s="259"/>
      <c r="V98" s="259"/>
      <c r="W98" s="259"/>
    </row>
    <row r="99" spans="2:24" ht="24.95" customHeight="1" thickBot="1" x14ac:dyDescent="0.4">
      <c r="B99" s="142"/>
      <c r="C99" s="143"/>
      <c r="D99" s="143"/>
      <c r="E99" s="526" t="s">
        <v>53</v>
      </c>
      <c r="F99" s="527"/>
      <c r="G99" s="144">
        <f>G92+G93+G95+G96+G97</f>
        <v>211.41777774084508</v>
      </c>
      <c r="H99" s="111"/>
      <c r="I99" s="435" t="s">
        <v>274</v>
      </c>
      <c r="J99" s="252"/>
      <c r="K99" s="279"/>
      <c r="L99" s="111"/>
      <c r="M99" s="111"/>
      <c r="N99" s="111"/>
      <c r="O99" s="111"/>
      <c r="P99" s="111"/>
      <c r="Q99" s="111"/>
      <c r="R99" s="111"/>
      <c r="S99" s="111"/>
      <c r="T99" s="111"/>
      <c r="U99" s="259"/>
      <c r="V99" s="259"/>
      <c r="W99" s="259"/>
    </row>
    <row r="100" spans="2:24" ht="18" customHeight="1" thickBot="1" x14ac:dyDescent="0.4">
      <c r="B100" s="518"/>
      <c r="C100" s="519"/>
      <c r="D100" s="519"/>
      <c r="E100" s="519"/>
      <c r="F100" s="519"/>
      <c r="G100" s="520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259"/>
      <c r="V100" s="259"/>
      <c r="W100" s="259"/>
    </row>
    <row r="101" spans="2:24" ht="24.95" customHeight="1" x14ac:dyDescent="0.35">
      <c r="B101" s="521" t="s">
        <v>129</v>
      </c>
      <c r="C101" s="522"/>
      <c r="D101" s="522"/>
      <c r="E101" s="522"/>
      <c r="F101" s="522"/>
      <c r="G101" s="523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259"/>
      <c r="V101" s="259"/>
      <c r="W101" s="259"/>
    </row>
    <row r="102" spans="2:24" ht="24.95" customHeight="1" x14ac:dyDescent="0.35">
      <c r="B102" s="524" t="s">
        <v>130</v>
      </c>
      <c r="C102" s="525"/>
      <c r="D102" s="525"/>
      <c r="E102" s="525"/>
      <c r="F102" s="525"/>
      <c r="G102" s="238" t="s">
        <v>67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259"/>
      <c r="V102" s="259"/>
      <c r="W102" s="259"/>
    </row>
    <row r="103" spans="2:24" ht="24.95" customHeight="1" x14ac:dyDescent="0.35">
      <c r="B103" s="124" t="s">
        <v>6</v>
      </c>
      <c r="C103" s="512" t="s">
        <v>131</v>
      </c>
      <c r="D103" s="513"/>
      <c r="E103" s="513"/>
      <c r="F103" s="514"/>
      <c r="G103" s="147">
        <f>G24</f>
        <v>303.60000000000002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259"/>
      <c r="V103" s="259"/>
      <c r="W103" s="259"/>
    </row>
    <row r="104" spans="2:24" ht="24.95" customHeight="1" x14ac:dyDescent="0.35">
      <c r="B104" s="124" t="s">
        <v>7</v>
      </c>
      <c r="C104" s="512" t="s">
        <v>132</v>
      </c>
      <c r="D104" s="513"/>
      <c r="E104" s="513"/>
      <c r="F104" s="514"/>
      <c r="G104" s="147">
        <f>G57</f>
        <v>333.54442104000003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259"/>
      <c r="V104" s="259"/>
      <c r="W104" s="259"/>
    </row>
    <row r="105" spans="2:24" ht="24.95" customHeight="1" x14ac:dyDescent="0.35">
      <c r="B105" s="124" t="s">
        <v>8</v>
      </c>
      <c r="C105" s="512" t="s">
        <v>133</v>
      </c>
      <c r="D105" s="513"/>
      <c r="E105" s="513"/>
      <c r="F105" s="514"/>
      <c r="G105" s="129">
        <f>G67</f>
        <v>20.232268319999999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259"/>
      <c r="V105" s="259"/>
      <c r="W105" s="259"/>
    </row>
    <row r="106" spans="2:24" ht="24.95" customHeight="1" x14ac:dyDescent="0.35">
      <c r="B106" s="124" t="s">
        <v>9</v>
      </c>
      <c r="C106" s="512" t="s">
        <v>134</v>
      </c>
      <c r="D106" s="513"/>
      <c r="E106" s="513"/>
      <c r="F106" s="514"/>
      <c r="G106" s="129">
        <f>G80</f>
        <v>44.056124640000007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259"/>
      <c r="V106" s="259"/>
      <c r="W106" s="259"/>
    </row>
    <row r="107" spans="2:24" ht="24.95" customHeight="1" x14ac:dyDescent="0.35">
      <c r="B107" s="124" t="s">
        <v>10</v>
      </c>
      <c r="C107" s="512" t="s">
        <v>135</v>
      </c>
      <c r="D107" s="513"/>
      <c r="E107" s="513"/>
      <c r="F107" s="514"/>
      <c r="G107" s="129">
        <f>G88</f>
        <v>0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259"/>
      <c r="V107" s="259"/>
      <c r="W107" s="259"/>
    </row>
    <row r="108" spans="2:24" ht="24.95" customHeight="1" thickBot="1" x14ac:dyDescent="0.4">
      <c r="B108" s="239" t="s">
        <v>12</v>
      </c>
      <c r="C108" s="515" t="s">
        <v>136</v>
      </c>
      <c r="D108" s="516"/>
      <c r="E108" s="516"/>
      <c r="F108" s="517"/>
      <c r="G108" s="240">
        <f>G99</f>
        <v>211.41777774084508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259"/>
      <c r="V108" s="259"/>
      <c r="W108" s="259"/>
    </row>
    <row r="109" spans="2:24" ht="24.95" customHeight="1" thickBot="1" x14ac:dyDescent="0.4">
      <c r="B109" s="241"/>
      <c r="C109" s="242"/>
      <c r="D109" s="631" t="s">
        <v>138</v>
      </c>
      <c r="E109" s="631"/>
      <c r="F109" s="632"/>
      <c r="G109" s="243">
        <f>SUM(G103:G108)</f>
        <v>912.85059174084506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259"/>
      <c r="V109" s="259"/>
      <c r="W109" s="259"/>
    </row>
    <row r="110" spans="2:24" ht="18" customHeight="1" x14ac:dyDescent="0.25">
      <c r="B110" s="5"/>
      <c r="C110" s="5"/>
      <c r="D110" s="5"/>
      <c r="E110" s="5"/>
      <c r="F110" s="6"/>
      <c r="G110" s="7"/>
      <c r="J110" s="1"/>
      <c r="K110" s="1"/>
      <c r="L110" s="1"/>
      <c r="M110" s="1"/>
      <c r="N110" s="1"/>
      <c r="O110" s="1"/>
      <c r="P110" s="1"/>
    </row>
    <row r="111" spans="2:24" ht="20.25" x14ac:dyDescent="0.3">
      <c r="C111" s="19"/>
    </row>
    <row r="112" spans="2:24" x14ac:dyDescent="0.25">
      <c r="C112" s="4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</sheetData>
  <sheetProtection deleteColumns="0"/>
  <mergeCells count="115">
    <mergeCell ref="I84:I85"/>
    <mergeCell ref="I1:K1"/>
    <mergeCell ref="E99:F99"/>
    <mergeCell ref="D109:F109"/>
    <mergeCell ref="I30:K30"/>
    <mergeCell ref="I39:K39"/>
    <mergeCell ref="I48:K49"/>
    <mergeCell ref="I50:K51"/>
    <mergeCell ref="I64:K64"/>
    <mergeCell ref="I66:K66"/>
    <mergeCell ref="I92:K92"/>
    <mergeCell ref="I93:K93"/>
    <mergeCell ref="C104:F104"/>
    <mergeCell ref="C105:F105"/>
    <mergeCell ref="C106:F106"/>
    <mergeCell ref="C107:F107"/>
    <mergeCell ref="C108:F108"/>
    <mergeCell ref="B100:G100"/>
    <mergeCell ref="B101:G101"/>
    <mergeCell ref="B102:F102"/>
    <mergeCell ref="C103:F103"/>
    <mergeCell ref="B90:G90"/>
    <mergeCell ref="C84:F84"/>
    <mergeCell ref="C85:F85"/>
    <mergeCell ref="C86:F86"/>
    <mergeCell ref="C87:F87"/>
    <mergeCell ref="E88:F88"/>
    <mergeCell ref="C77:E77"/>
    <mergeCell ref="C79:F79"/>
    <mergeCell ref="E80:F80"/>
    <mergeCell ref="B81:G81"/>
    <mergeCell ref="B82:G82"/>
    <mergeCell ref="C83:F83"/>
    <mergeCell ref="C74:E74"/>
    <mergeCell ref="C75:E75"/>
    <mergeCell ref="C76:E76"/>
    <mergeCell ref="C71:E71"/>
    <mergeCell ref="C72:E72"/>
    <mergeCell ref="C73:E73"/>
    <mergeCell ref="C66:E66"/>
    <mergeCell ref="B68:G68"/>
    <mergeCell ref="B69:G69"/>
    <mergeCell ref="C70:E70"/>
    <mergeCell ref="D67:E67"/>
    <mergeCell ref="I63:K63"/>
    <mergeCell ref="C64:E64"/>
    <mergeCell ref="C65:E65"/>
    <mergeCell ref="C61:E61"/>
    <mergeCell ref="I61:K61"/>
    <mergeCell ref="C62:E62"/>
    <mergeCell ref="I62:K62"/>
    <mergeCell ref="E57:F57"/>
    <mergeCell ref="B58:G58"/>
    <mergeCell ref="B59:G59"/>
    <mergeCell ref="C60:E60"/>
    <mergeCell ref="C52:F52"/>
    <mergeCell ref="C53:F53"/>
    <mergeCell ref="C54:F54"/>
    <mergeCell ref="C55:F55"/>
    <mergeCell ref="B48:B49"/>
    <mergeCell ref="C48:C49"/>
    <mergeCell ref="G48:G49"/>
    <mergeCell ref="B50:B51"/>
    <mergeCell ref="C50:D51"/>
    <mergeCell ref="G50:G51"/>
    <mergeCell ref="C43:E43"/>
    <mergeCell ref="C44:E44"/>
    <mergeCell ref="B46:G46"/>
    <mergeCell ref="C47:F47"/>
    <mergeCell ref="C40:E40"/>
    <mergeCell ref="C41:E41"/>
    <mergeCell ref="C42:E42"/>
    <mergeCell ref="C37:E37"/>
    <mergeCell ref="C38:E38"/>
    <mergeCell ref="C39:E39"/>
    <mergeCell ref="C30:D30"/>
    <mergeCell ref="C31:D31"/>
    <mergeCell ref="C33:F33"/>
    <mergeCell ref="B35:G35"/>
    <mergeCell ref="C36:E36"/>
    <mergeCell ref="E24:F24"/>
    <mergeCell ref="B26:G26"/>
    <mergeCell ref="B27:G27"/>
    <mergeCell ref="B28:G28"/>
    <mergeCell ref="C29:E29"/>
    <mergeCell ref="B25:G25"/>
    <mergeCell ref="B17:G17"/>
    <mergeCell ref="B13:D14"/>
    <mergeCell ref="E13:G13"/>
    <mergeCell ref="E14:G14"/>
    <mergeCell ref="B15:D15"/>
    <mergeCell ref="E15:G15"/>
    <mergeCell ref="B10:D10"/>
    <mergeCell ref="E10:G10"/>
    <mergeCell ref="B11:D11"/>
    <mergeCell ref="E11:G11"/>
    <mergeCell ref="B12:G12"/>
    <mergeCell ref="B9:D9"/>
    <mergeCell ref="E9:G9"/>
    <mergeCell ref="B4:D4"/>
    <mergeCell ref="E4:G4"/>
    <mergeCell ref="B5:D5"/>
    <mergeCell ref="E5:G5"/>
    <mergeCell ref="B6:D6"/>
    <mergeCell ref="E6:G6"/>
    <mergeCell ref="B16:G16"/>
    <mergeCell ref="B1:G1"/>
    <mergeCell ref="B2:D2"/>
    <mergeCell ref="E2:G2"/>
    <mergeCell ref="B3:D3"/>
    <mergeCell ref="E3:G3"/>
    <mergeCell ref="B7:D7"/>
    <mergeCell ref="E7:G7"/>
    <mergeCell ref="B8:D8"/>
    <mergeCell ref="E8:G8"/>
  </mergeCells>
  <hyperlinks>
    <hyperlink ref="J2" location="RESUMO!A1" display="&lt;- RESUMO"/>
    <hyperlink ref="I84:I85" location="'UNIFORMES E EPI''S'!A1" display="Valor obtido na aba &quot;Uniformes e Epi's&quot;"/>
    <hyperlink ref="I67" r:id="rId1"/>
    <hyperlink ref="I80" r:id="rId2"/>
    <hyperlink ref="I99" r:id="rId3"/>
  </hyperlinks>
  <pageMargins left="0.511811024" right="0.511811024" top="0.78740157499999996" bottom="0.78740157499999996" header="0.31496062000000002" footer="0.31496062000000002"/>
  <pageSetup paperSize="9" scale="24" fitToHeight="0" orientation="portrait" r:id="rId4"/>
  <legacyDrawing r:id="rId5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112"/>
  <sheetViews>
    <sheetView zoomScale="60" zoomScaleNormal="60" workbookViewId="0">
      <selection activeCell="J2" sqref="J2"/>
    </sheetView>
  </sheetViews>
  <sheetFormatPr defaultRowHeight="15" x14ac:dyDescent="0.25"/>
  <cols>
    <col min="1" max="1" width="3.28515625" style="8" customWidth="1"/>
    <col min="2" max="2" width="10.85546875" style="8" customWidth="1"/>
    <col min="3" max="3" width="60.5703125" style="8" customWidth="1"/>
    <col min="4" max="4" width="36" style="8" customWidth="1"/>
    <col min="5" max="5" width="33.28515625" style="8" customWidth="1"/>
    <col min="6" max="6" width="32.140625" style="8" customWidth="1"/>
    <col min="7" max="7" width="34" style="8" customWidth="1"/>
    <col min="8" max="8" width="2.28515625" style="8" customWidth="1"/>
    <col min="9" max="9" width="60.7109375" style="8" customWidth="1"/>
    <col min="10" max="11" width="55.7109375" style="8" customWidth="1"/>
    <col min="12" max="12" width="4.140625" style="8" customWidth="1"/>
    <col min="13" max="13" width="12.5703125" style="8" customWidth="1"/>
    <col min="14" max="14" width="13.85546875" style="8" customWidth="1"/>
    <col min="15" max="15" width="14" style="8" customWidth="1"/>
    <col min="16" max="16" width="14.28515625" style="8" customWidth="1"/>
    <col min="17" max="17" width="15.140625" style="8" customWidth="1"/>
    <col min="18" max="18" width="16" style="8" customWidth="1"/>
    <col min="19" max="19" width="14.7109375" style="8" customWidth="1"/>
    <col min="20" max="20" width="13" style="8" customWidth="1"/>
    <col min="21" max="16384" width="9.140625" style="8"/>
  </cols>
  <sheetData>
    <row r="1" spans="2:23" ht="39.950000000000003" customHeight="1" thickBot="1" x14ac:dyDescent="0.4">
      <c r="B1" s="610" t="s">
        <v>39</v>
      </c>
      <c r="C1" s="611"/>
      <c r="D1" s="611"/>
      <c r="E1" s="611"/>
      <c r="F1" s="611"/>
      <c r="G1" s="612"/>
      <c r="H1" s="110"/>
      <c r="I1" s="503" t="s">
        <v>54</v>
      </c>
      <c r="J1" s="503"/>
      <c r="K1" s="503"/>
      <c r="L1" s="258"/>
      <c r="M1" s="258"/>
      <c r="N1" s="258"/>
      <c r="O1" s="258"/>
      <c r="P1" s="258"/>
      <c r="Q1" s="258"/>
      <c r="R1" s="258"/>
      <c r="S1" s="258"/>
      <c r="T1" s="258"/>
      <c r="U1" s="259"/>
      <c r="V1" s="259"/>
      <c r="W1" s="259"/>
    </row>
    <row r="2" spans="2:23" ht="24.95" customHeight="1" x14ac:dyDescent="0.35">
      <c r="B2" s="613" t="s">
        <v>0</v>
      </c>
      <c r="C2" s="614"/>
      <c r="D2" s="614"/>
      <c r="E2" s="615"/>
      <c r="F2" s="616"/>
      <c r="G2" s="617"/>
      <c r="H2" s="111"/>
      <c r="I2" s="112" t="s">
        <v>58</v>
      </c>
      <c r="J2" s="425" t="s">
        <v>294</v>
      </c>
      <c r="K2" s="273"/>
      <c r="L2" s="273"/>
      <c r="M2" s="260"/>
      <c r="N2" s="260"/>
      <c r="O2" s="260"/>
      <c r="P2" s="260"/>
      <c r="Q2" s="260"/>
      <c r="R2" s="260"/>
      <c r="S2" s="260"/>
      <c r="T2" s="260"/>
      <c r="U2" s="259"/>
      <c r="V2" s="259"/>
      <c r="W2" s="259"/>
    </row>
    <row r="3" spans="2:23" ht="24.95" customHeight="1" x14ac:dyDescent="0.35">
      <c r="B3" s="596" t="s">
        <v>1</v>
      </c>
      <c r="C3" s="597"/>
      <c r="D3" s="597"/>
      <c r="E3" s="595"/>
      <c r="F3" s="547"/>
      <c r="G3" s="548"/>
      <c r="H3" s="115"/>
      <c r="I3" s="116"/>
      <c r="J3" s="261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59"/>
      <c r="V3" s="259"/>
      <c r="W3" s="259"/>
    </row>
    <row r="4" spans="2:23" ht="24.95" customHeight="1" x14ac:dyDescent="0.35">
      <c r="B4" s="596" t="s">
        <v>2</v>
      </c>
      <c r="C4" s="597"/>
      <c r="D4" s="597"/>
      <c r="E4" s="595"/>
      <c r="F4" s="547"/>
      <c r="G4" s="548"/>
      <c r="H4" s="115"/>
      <c r="I4" s="116"/>
      <c r="J4" s="261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59"/>
      <c r="W4" s="259"/>
    </row>
    <row r="5" spans="2:23" ht="24.95" customHeight="1" x14ac:dyDescent="0.35">
      <c r="B5" s="598" t="s">
        <v>55</v>
      </c>
      <c r="C5" s="599"/>
      <c r="D5" s="600"/>
      <c r="E5" s="601"/>
      <c r="F5" s="602"/>
      <c r="G5" s="603"/>
      <c r="H5" s="115"/>
      <c r="I5" s="116"/>
      <c r="J5" s="261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59"/>
      <c r="W5" s="259"/>
    </row>
    <row r="6" spans="2:23" ht="24.95" customHeight="1" x14ac:dyDescent="0.35">
      <c r="B6" s="596" t="s">
        <v>3</v>
      </c>
      <c r="C6" s="597"/>
      <c r="D6" s="597"/>
      <c r="E6" s="595" t="s">
        <v>56</v>
      </c>
      <c r="F6" s="547"/>
      <c r="G6" s="548"/>
      <c r="H6" s="115"/>
      <c r="I6" s="116"/>
      <c r="J6" s="261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59"/>
      <c r="V6" s="259"/>
      <c r="W6" s="259"/>
    </row>
    <row r="7" spans="2:23" ht="24.95" customHeight="1" x14ac:dyDescent="0.35">
      <c r="B7" s="618" t="s">
        <v>40</v>
      </c>
      <c r="C7" s="619"/>
      <c r="D7" s="619"/>
      <c r="E7" s="601">
        <v>2025</v>
      </c>
      <c r="F7" s="602"/>
      <c r="G7" s="603"/>
      <c r="H7" s="115"/>
      <c r="I7" s="116"/>
      <c r="J7" s="261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59"/>
      <c r="V7" s="259"/>
      <c r="W7" s="259"/>
    </row>
    <row r="8" spans="2:23" ht="24.95" customHeight="1" x14ac:dyDescent="0.35">
      <c r="B8" s="607" t="s">
        <v>57</v>
      </c>
      <c r="C8" s="608"/>
      <c r="D8" s="609"/>
      <c r="E8" s="601" t="s">
        <v>311</v>
      </c>
      <c r="F8" s="602"/>
      <c r="G8" s="603"/>
      <c r="H8" s="115"/>
      <c r="I8" s="116"/>
      <c r="J8" s="261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59"/>
      <c r="V8" s="259"/>
      <c r="W8" s="259"/>
    </row>
    <row r="9" spans="2:23" ht="24.95" customHeight="1" x14ac:dyDescent="0.35">
      <c r="B9" s="607" t="s">
        <v>45</v>
      </c>
      <c r="C9" s="608"/>
      <c r="D9" s="609"/>
      <c r="E9" s="595" t="s">
        <v>191</v>
      </c>
      <c r="F9" s="547"/>
      <c r="G9" s="548"/>
      <c r="H9" s="111"/>
      <c r="I9" s="116" t="s">
        <v>59</v>
      </c>
      <c r="J9" s="217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59"/>
      <c r="V9" s="259"/>
      <c r="W9" s="259"/>
    </row>
    <row r="10" spans="2:23" ht="24.95" customHeight="1" x14ac:dyDescent="0.35">
      <c r="B10" s="596" t="s">
        <v>4</v>
      </c>
      <c r="C10" s="597"/>
      <c r="D10" s="597"/>
      <c r="E10" s="595">
        <v>12</v>
      </c>
      <c r="F10" s="547"/>
      <c r="G10" s="548"/>
      <c r="H10" s="115"/>
      <c r="I10" s="116"/>
      <c r="J10" s="261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59"/>
      <c r="V10" s="259"/>
      <c r="W10" s="259"/>
    </row>
    <row r="11" spans="2:23" ht="24.95" customHeight="1" x14ac:dyDescent="0.35">
      <c r="B11" s="598" t="s">
        <v>122</v>
      </c>
      <c r="C11" s="599"/>
      <c r="D11" s="600"/>
      <c r="E11" s="601" t="s">
        <v>123</v>
      </c>
      <c r="F11" s="602"/>
      <c r="G11" s="603"/>
      <c r="H11" s="115"/>
      <c r="I11" s="116" t="s">
        <v>124</v>
      </c>
      <c r="J11" s="261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59"/>
      <c r="V11" s="259"/>
      <c r="W11" s="259"/>
    </row>
    <row r="12" spans="2:23" ht="24.95" customHeight="1" x14ac:dyDescent="0.35">
      <c r="B12" s="604"/>
      <c r="C12" s="605"/>
      <c r="D12" s="605"/>
      <c r="E12" s="605"/>
      <c r="F12" s="595"/>
      <c r="G12" s="606"/>
      <c r="H12" s="115"/>
      <c r="I12" s="116"/>
      <c r="J12" s="261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59"/>
      <c r="V12" s="259"/>
      <c r="W12" s="259"/>
    </row>
    <row r="13" spans="2:23" ht="24.95" customHeight="1" x14ac:dyDescent="0.35">
      <c r="B13" s="581" t="s">
        <v>41</v>
      </c>
      <c r="C13" s="582"/>
      <c r="D13" s="583"/>
      <c r="E13" s="587" t="s">
        <v>193</v>
      </c>
      <c r="F13" s="588"/>
      <c r="G13" s="589"/>
      <c r="H13" s="115"/>
      <c r="I13" s="116"/>
      <c r="J13" s="217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59"/>
      <c r="V13" s="259"/>
      <c r="W13" s="259"/>
    </row>
    <row r="14" spans="2:23" ht="24.95" customHeight="1" x14ac:dyDescent="0.35">
      <c r="B14" s="584"/>
      <c r="C14" s="585"/>
      <c r="D14" s="586"/>
      <c r="E14" s="590" t="s">
        <v>184</v>
      </c>
      <c r="F14" s="591"/>
      <c r="G14" s="592"/>
      <c r="H14" s="115"/>
      <c r="I14" s="116"/>
      <c r="J14" s="217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59"/>
      <c r="V14" s="259"/>
      <c r="W14" s="259"/>
    </row>
    <row r="15" spans="2:23" ht="24.95" customHeight="1" thickBot="1" x14ac:dyDescent="0.4">
      <c r="B15" s="593" t="s">
        <v>42</v>
      </c>
      <c r="C15" s="594"/>
      <c r="D15" s="594"/>
      <c r="E15" s="595">
        <v>1</v>
      </c>
      <c r="F15" s="547"/>
      <c r="G15" s="548"/>
      <c r="H15" s="115"/>
      <c r="I15" s="140"/>
      <c r="J15" s="217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59"/>
      <c r="V15" s="259"/>
      <c r="W15" s="259"/>
    </row>
    <row r="16" spans="2:23" ht="24.95" customHeight="1" x14ac:dyDescent="0.35">
      <c r="B16" s="578" t="s">
        <v>5</v>
      </c>
      <c r="C16" s="579"/>
      <c r="D16" s="579"/>
      <c r="E16" s="579"/>
      <c r="F16" s="579"/>
      <c r="G16" s="580"/>
      <c r="H16" s="115"/>
      <c r="I16" s="115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259"/>
      <c r="V16" s="259"/>
      <c r="W16" s="259"/>
    </row>
    <row r="17" spans="2:23" ht="24.95" customHeight="1" thickBot="1" x14ac:dyDescent="0.4">
      <c r="B17" s="533" t="s">
        <v>49</v>
      </c>
      <c r="C17" s="528"/>
      <c r="D17" s="528"/>
      <c r="E17" s="528"/>
      <c r="F17" s="528"/>
      <c r="G17" s="534"/>
      <c r="H17" s="115"/>
      <c r="I17" s="115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259"/>
      <c r="V17" s="259"/>
      <c r="W17" s="259"/>
    </row>
    <row r="18" spans="2:23" ht="24.95" customHeight="1" x14ac:dyDescent="0.35">
      <c r="B18" s="120" t="s">
        <v>62</v>
      </c>
      <c r="C18" s="145" t="s">
        <v>63</v>
      </c>
      <c r="D18" s="122" t="s">
        <v>64</v>
      </c>
      <c r="E18" s="122" t="s">
        <v>65</v>
      </c>
      <c r="F18" s="122" t="s">
        <v>66</v>
      </c>
      <c r="G18" s="123" t="s">
        <v>67</v>
      </c>
      <c r="H18" s="115"/>
      <c r="I18" s="112" t="s">
        <v>58</v>
      </c>
      <c r="J18" s="113"/>
      <c r="K18" s="114"/>
      <c r="L18" s="273"/>
      <c r="M18" s="260"/>
      <c r="N18" s="260"/>
      <c r="O18" s="260"/>
      <c r="P18" s="260"/>
      <c r="Q18" s="260"/>
      <c r="R18" s="260"/>
      <c r="S18" s="260"/>
      <c r="T18" s="260"/>
      <c r="U18" s="259"/>
      <c r="V18" s="259"/>
      <c r="W18" s="259"/>
    </row>
    <row r="19" spans="2:23" ht="24.95" customHeight="1" x14ac:dyDescent="0.35">
      <c r="B19" s="124" t="s">
        <v>6</v>
      </c>
      <c r="C19" s="125" t="s">
        <v>43</v>
      </c>
      <c r="D19" s="126" t="s">
        <v>68</v>
      </c>
      <c r="E19" s="127">
        <v>1</v>
      </c>
      <c r="F19" s="128">
        <v>0</v>
      </c>
      <c r="G19" s="129">
        <f>F19</f>
        <v>0</v>
      </c>
      <c r="H19" s="111"/>
      <c r="I19" s="130" t="s">
        <v>312</v>
      </c>
      <c r="J19" s="131"/>
      <c r="K19" s="246"/>
      <c r="L19" s="260"/>
      <c r="M19" s="260"/>
      <c r="N19" s="260"/>
      <c r="O19" s="260"/>
      <c r="P19" s="260"/>
      <c r="Q19" s="260"/>
      <c r="R19" s="260"/>
      <c r="S19" s="260"/>
      <c r="T19" s="260"/>
      <c r="U19" s="259"/>
      <c r="V19" s="259"/>
      <c r="W19" s="259"/>
    </row>
    <row r="20" spans="2:23" ht="24.95" customHeight="1" x14ac:dyDescent="0.35">
      <c r="B20" s="124" t="s">
        <v>7</v>
      </c>
      <c r="C20" s="125" t="s">
        <v>44</v>
      </c>
      <c r="D20" s="126" t="s">
        <v>68</v>
      </c>
      <c r="E20" s="127">
        <v>220</v>
      </c>
      <c r="F20" s="132">
        <f>(G19+G21)/E20</f>
        <v>1.3800000000000001</v>
      </c>
      <c r="G20" s="129">
        <f>F20</f>
        <v>1.3800000000000001</v>
      </c>
      <c r="H20" s="111"/>
      <c r="I20" s="116" t="s">
        <v>159</v>
      </c>
      <c r="J20" s="117"/>
      <c r="K20" s="118"/>
      <c r="L20" s="262"/>
      <c r="M20" s="262"/>
      <c r="N20" s="262"/>
      <c r="O20" s="262"/>
      <c r="P20" s="262"/>
      <c r="Q20" s="260"/>
      <c r="R20" s="260"/>
      <c r="S20" s="260"/>
      <c r="T20" s="260"/>
      <c r="U20" s="259"/>
      <c r="V20" s="259"/>
      <c r="W20" s="259"/>
    </row>
    <row r="21" spans="2:23" ht="24.95" customHeight="1" x14ac:dyDescent="0.35">
      <c r="B21" s="124" t="s">
        <v>8</v>
      </c>
      <c r="C21" s="125" t="s">
        <v>180</v>
      </c>
      <c r="D21" s="133">
        <v>0.2</v>
      </c>
      <c r="E21" s="134">
        <v>1</v>
      </c>
      <c r="F21" s="132">
        <f>D21*1518</f>
        <v>303.60000000000002</v>
      </c>
      <c r="G21" s="129">
        <f>F21</f>
        <v>303.60000000000002</v>
      </c>
      <c r="H21" s="111"/>
      <c r="I21" s="622" t="s">
        <v>279</v>
      </c>
      <c r="J21" s="623"/>
      <c r="K21" s="624"/>
      <c r="L21" s="284"/>
      <c r="M21" s="284"/>
      <c r="N21" s="284"/>
      <c r="O21" s="284"/>
      <c r="P21" s="284"/>
      <c r="Q21" s="284"/>
      <c r="R21" s="284"/>
      <c r="S21" s="284"/>
      <c r="T21" s="284"/>
      <c r="U21" s="259"/>
      <c r="V21" s="259"/>
      <c r="W21" s="259"/>
    </row>
    <row r="22" spans="2:23" ht="53.25" customHeight="1" x14ac:dyDescent="0.35">
      <c r="B22" s="124" t="s">
        <v>9</v>
      </c>
      <c r="C22" s="125" t="s">
        <v>69</v>
      </c>
      <c r="D22" s="280">
        <v>0.2</v>
      </c>
      <c r="E22" s="134">
        <v>120</v>
      </c>
      <c r="F22" s="132">
        <f>F20*D22</f>
        <v>0.27600000000000002</v>
      </c>
      <c r="G22" s="129">
        <f>F22*E22</f>
        <v>33.120000000000005</v>
      </c>
      <c r="H22" s="111"/>
      <c r="I22" s="622" t="s">
        <v>185</v>
      </c>
      <c r="J22" s="623"/>
      <c r="K22" s="624"/>
      <c r="L22" s="264"/>
      <c r="M22" s="264"/>
      <c r="N22" s="264"/>
      <c r="O22" s="264"/>
      <c r="P22" s="264"/>
      <c r="Q22" s="264"/>
      <c r="R22" s="264"/>
      <c r="S22" s="264"/>
      <c r="T22" s="264"/>
      <c r="U22" s="259"/>
      <c r="V22" s="259"/>
      <c r="W22" s="259"/>
    </row>
    <row r="23" spans="2:23" ht="24.95" customHeight="1" thickBot="1" x14ac:dyDescent="0.4">
      <c r="B23" s="124" t="s">
        <v>10</v>
      </c>
      <c r="C23" s="125" t="s">
        <v>11</v>
      </c>
      <c r="D23" s="138"/>
      <c r="E23" s="132" t="s">
        <v>46</v>
      </c>
      <c r="F23" s="132"/>
      <c r="G23" s="129"/>
      <c r="H23" s="139"/>
      <c r="I23" s="140" t="s">
        <v>154</v>
      </c>
      <c r="J23" s="141"/>
      <c r="K23" s="119"/>
      <c r="L23" s="262"/>
      <c r="M23" s="262"/>
      <c r="N23" s="262"/>
      <c r="O23" s="262"/>
      <c r="P23" s="262"/>
      <c r="Q23" s="262"/>
      <c r="R23" s="262"/>
      <c r="S23" s="262"/>
      <c r="T23" s="262"/>
      <c r="U23" s="259"/>
      <c r="V23" s="259"/>
      <c r="W23" s="259"/>
    </row>
    <row r="24" spans="2:23" ht="24.95" customHeight="1" x14ac:dyDescent="0.35">
      <c r="B24" s="142"/>
      <c r="C24" s="143"/>
      <c r="D24" s="143"/>
      <c r="E24" s="528" t="s">
        <v>50</v>
      </c>
      <c r="F24" s="529"/>
      <c r="G24" s="144">
        <f>G19+G21+G22</f>
        <v>336.72</v>
      </c>
      <c r="H24" s="139"/>
      <c r="I24" s="139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259"/>
      <c r="V24" s="259"/>
      <c r="W24" s="259"/>
    </row>
    <row r="25" spans="2:23" s="36" customFormat="1" ht="57" customHeight="1" x14ac:dyDescent="0.35">
      <c r="B25" s="621" t="s">
        <v>70</v>
      </c>
      <c r="C25" s="621"/>
      <c r="D25" s="621"/>
      <c r="E25" s="621"/>
      <c r="F25" s="621"/>
      <c r="G25" s="621"/>
      <c r="H25" s="139"/>
      <c r="I25" s="139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259"/>
      <c r="V25" s="259"/>
      <c r="W25" s="259"/>
    </row>
    <row r="26" spans="2:23" ht="21" x14ac:dyDescent="0.35">
      <c r="B26" s="546"/>
      <c r="C26" s="547"/>
      <c r="D26" s="547"/>
      <c r="E26" s="547"/>
      <c r="F26" s="547"/>
      <c r="G26" s="548"/>
      <c r="H26" s="115"/>
      <c r="I26" s="115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259"/>
      <c r="V26" s="259"/>
      <c r="W26" s="259"/>
    </row>
    <row r="27" spans="2:23" ht="24.95" customHeight="1" x14ac:dyDescent="0.35">
      <c r="B27" s="533" t="s">
        <v>13</v>
      </c>
      <c r="C27" s="528"/>
      <c r="D27" s="528"/>
      <c r="E27" s="528"/>
      <c r="F27" s="528"/>
      <c r="G27" s="534"/>
      <c r="H27" s="115"/>
      <c r="I27" s="115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259"/>
      <c r="V27" s="259"/>
      <c r="W27" s="259"/>
    </row>
    <row r="28" spans="2:23" ht="24.95" customHeight="1" thickBot="1" x14ac:dyDescent="0.4">
      <c r="B28" s="552" t="s">
        <v>72</v>
      </c>
      <c r="C28" s="553"/>
      <c r="D28" s="553"/>
      <c r="E28" s="553"/>
      <c r="F28" s="553"/>
      <c r="G28" s="554"/>
      <c r="H28" s="115"/>
      <c r="I28" s="115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259"/>
      <c r="V28" s="259"/>
      <c r="W28" s="259"/>
    </row>
    <row r="29" spans="2:23" ht="24.95" customHeight="1" x14ac:dyDescent="0.35">
      <c r="B29" s="120" t="s">
        <v>73</v>
      </c>
      <c r="C29" s="576" t="s">
        <v>74</v>
      </c>
      <c r="D29" s="555"/>
      <c r="E29" s="577"/>
      <c r="F29" s="122" t="s">
        <v>64</v>
      </c>
      <c r="G29" s="123" t="s">
        <v>67</v>
      </c>
      <c r="H29" s="115"/>
      <c r="I29" s="112" t="s">
        <v>58</v>
      </c>
      <c r="J29" s="113"/>
      <c r="K29" s="113"/>
      <c r="L29" s="216"/>
      <c r="M29" s="260"/>
      <c r="N29" s="260"/>
      <c r="O29" s="260"/>
      <c r="P29" s="260"/>
      <c r="Q29" s="260"/>
      <c r="R29" s="260"/>
      <c r="S29" s="260"/>
      <c r="T29" s="260"/>
      <c r="U29" s="259"/>
      <c r="V29" s="259"/>
      <c r="W29" s="259"/>
    </row>
    <row r="30" spans="2:23" ht="51" customHeight="1" x14ac:dyDescent="0.35">
      <c r="B30" s="124" t="s">
        <v>6</v>
      </c>
      <c r="C30" s="531" t="s">
        <v>75</v>
      </c>
      <c r="D30" s="542"/>
      <c r="E30" s="146" t="s">
        <v>76</v>
      </c>
      <c r="F30" s="146">
        <v>8.3299999999999999E-2</v>
      </c>
      <c r="G30" s="147">
        <f>G24*F30</f>
        <v>28.048776000000004</v>
      </c>
      <c r="H30" s="115"/>
      <c r="I30" s="504" t="s">
        <v>79</v>
      </c>
      <c r="J30" s="505"/>
      <c r="K30" s="505"/>
      <c r="L30" s="217"/>
      <c r="M30" s="262"/>
      <c r="N30" s="262"/>
      <c r="O30" s="262"/>
      <c r="P30" s="262"/>
      <c r="Q30" s="262"/>
      <c r="R30" s="262"/>
      <c r="S30" s="262"/>
      <c r="T30" s="262"/>
      <c r="U30" s="259"/>
      <c r="V30" s="259"/>
      <c r="W30" s="259"/>
    </row>
    <row r="31" spans="2:23" ht="24.95" customHeight="1" thickBot="1" x14ac:dyDescent="0.4">
      <c r="B31" s="124" t="s">
        <v>7</v>
      </c>
      <c r="C31" s="531" t="s">
        <v>48</v>
      </c>
      <c r="D31" s="542"/>
      <c r="E31" s="148" t="s">
        <v>77</v>
      </c>
      <c r="F31" s="148">
        <v>0.121</v>
      </c>
      <c r="G31" s="147">
        <f>G24*F31</f>
        <v>40.743120000000005</v>
      </c>
      <c r="H31" s="115"/>
      <c r="I31" s="140" t="s">
        <v>80</v>
      </c>
      <c r="J31" s="252"/>
      <c r="K31" s="252"/>
      <c r="L31" s="261"/>
      <c r="M31" s="260"/>
      <c r="N31" s="260"/>
      <c r="O31" s="260"/>
      <c r="P31" s="260"/>
      <c r="Q31" s="260"/>
      <c r="R31" s="260"/>
      <c r="S31" s="260"/>
      <c r="T31" s="260"/>
      <c r="U31" s="259"/>
      <c r="V31" s="259"/>
      <c r="W31" s="259"/>
    </row>
    <row r="32" spans="2:23" ht="24.95" customHeight="1" x14ac:dyDescent="0.35">
      <c r="B32" s="149"/>
      <c r="C32" s="150"/>
      <c r="D32" s="150"/>
      <c r="E32" s="151"/>
      <c r="F32" s="152" t="s">
        <v>71</v>
      </c>
      <c r="G32" s="153">
        <f>G30+G31</f>
        <v>68.791896000000008</v>
      </c>
      <c r="H32" s="115"/>
      <c r="I32" s="115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259"/>
      <c r="V32" s="259"/>
      <c r="W32" s="259"/>
    </row>
    <row r="33" spans="2:23" ht="24.95" customHeight="1" x14ac:dyDescent="0.35">
      <c r="B33" s="124" t="s">
        <v>8</v>
      </c>
      <c r="C33" s="570" t="s">
        <v>78</v>
      </c>
      <c r="D33" s="571"/>
      <c r="E33" s="571"/>
      <c r="F33" s="572"/>
      <c r="G33" s="154">
        <f>F45*G32</f>
        <v>27.37917460800001</v>
      </c>
      <c r="H33" s="115"/>
      <c r="I33" s="115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259"/>
      <c r="V33" s="259"/>
      <c r="W33" s="259"/>
    </row>
    <row r="34" spans="2:23" ht="24.95" customHeight="1" x14ac:dyDescent="0.35">
      <c r="B34" s="155"/>
      <c r="C34" s="156"/>
      <c r="D34" s="156"/>
      <c r="E34" s="156"/>
      <c r="F34" s="157" t="s">
        <v>84</v>
      </c>
      <c r="G34" s="158">
        <f>G32+G33</f>
        <v>96.171070608000022</v>
      </c>
      <c r="H34" s="115"/>
      <c r="I34" s="115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259"/>
      <c r="V34" s="259"/>
      <c r="W34" s="259"/>
    </row>
    <row r="35" spans="2:23" ht="49.5" customHeight="1" thickBot="1" x14ac:dyDescent="0.4">
      <c r="B35" s="573" t="s">
        <v>82</v>
      </c>
      <c r="C35" s="574"/>
      <c r="D35" s="574"/>
      <c r="E35" s="574"/>
      <c r="F35" s="574"/>
      <c r="G35" s="575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259"/>
      <c r="V35" s="259"/>
      <c r="W35" s="259"/>
    </row>
    <row r="36" spans="2:23" ht="24.95" customHeight="1" x14ac:dyDescent="0.35">
      <c r="B36" s="159" t="s">
        <v>81</v>
      </c>
      <c r="C36" s="569" t="s">
        <v>83</v>
      </c>
      <c r="D36" s="569"/>
      <c r="E36" s="569"/>
      <c r="F36" s="160" t="s">
        <v>64</v>
      </c>
      <c r="G36" s="161" t="s">
        <v>67</v>
      </c>
      <c r="H36" s="111"/>
      <c r="I36" s="112" t="s">
        <v>58</v>
      </c>
      <c r="J36" s="113"/>
      <c r="K36" s="113"/>
      <c r="L36" s="216"/>
      <c r="M36" s="260"/>
      <c r="N36" s="260"/>
      <c r="O36" s="260"/>
      <c r="P36" s="260"/>
      <c r="Q36" s="260"/>
      <c r="R36" s="260"/>
      <c r="S36" s="260"/>
      <c r="T36" s="260"/>
      <c r="U36" s="259"/>
      <c r="V36" s="259"/>
      <c r="W36" s="259"/>
    </row>
    <row r="37" spans="2:23" ht="24.95" customHeight="1" x14ac:dyDescent="0.35">
      <c r="B37" s="215" t="s">
        <v>6</v>
      </c>
      <c r="C37" s="541" t="s">
        <v>14</v>
      </c>
      <c r="D37" s="531"/>
      <c r="E37" s="542"/>
      <c r="F37" s="146">
        <v>0.2</v>
      </c>
      <c r="G37" s="163">
        <f>G24*F37</f>
        <v>67.344000000000008</v>
      </c>
      <c r="H37" s="111"/>
      <c r="I37" s="116" t="s">
        <v>85</v>
      </c>
      <c r="J37" s="117"/>
      <c r="K37" s="117"/>
      <c r="L37" s="217"/>
      <c r="M37" s="262"/>
      <c r="N37" s="262"/>
      <c r="O37" s="262"/>
      <c r="P37" s="262"/>
      <c r="Q37" s="262"/>
      <c r="R37" s="262"/>
      <c r="S37" s="262"/>
      <c r="T37" s="262"/>
      <c r="U37" s="259"/>
      <c r="V37" s="259"/>
      <c r="W37" s="259"/>
    </row>
    <row r="38" spans="2:23" ht="24.95" customHeight="1" x14ac:dyDescent="0.35">
      <c r="B38" s="215" t="s">
        <v>7</v>
      </c>
      <c r="C38" s="541" t="s">
        <v>15</v>
      </c>
      <c r="D38" s="531"/>
      <c r="E38" s="542"/>
      <c r="F38" s="148">
        <v>2.5000000000000001E-2</v>
      </c>
      <c r="G38" s="163">
        <f>G24*F38</f>
        <v>8.418000000000001</v>
      </c>
      <c r="H38" s="111"/>
      <c r="I38" s="116" t="s">
        <v>85</v>
      </c>
      <c r="J38" s="117"/>
      <c r="K38" s="117"/>
      <c r="L38" s="217"/>
      <c r="M38" s="262"/>
      <c r="N38" s="262"/>
      <c r="O38" s="262"/>
      <c r="P38" s="262"/>
      <c r="Q38" s="262"/>
      <c r="R38" s="262"/>
      <c r="S38" s="262"/>
      <c r="T38" s="262"/>
      <c r="U38" s="259"/>
      <c r="V38" s="259"/>
      <c r="W38" s="259"/>
    </row>
    <row r="39" spans="2:23" ht="58.5" customHeight="1" x14ac:dyDescent="0.35">
      <c r="B39" s="215" t="s">
        <v>8</v>
      </c>
      <c r="C39" s="541" t="s">
        <v>86</v>
      </c>
      <c r="D39" s="531"/>
      <c r="E39" s="542"/>
      <c r="F39" s="164">
        <v>0.06</v>
      </c>
      <c r="G39" s="165">
        <f>G24*F39</f>
        <v>20.203200000000002</v>
      </c>
      <c r="H39" s="166"/>
      <c r="I39" s="504" t="s">
        <v>275</v>
      </c>
      <c r="J39" s="505"/>
      <c r="K39" s="505"/>
      <c r="L39" s="217"/>
      <c r="M39" s="262"/>
      <c r="N39" s="262"/>
      <c r="O39" s="262"/>
      <c r="P39" s="262"/>
      <c r="Q39" s="262"/>
      <c r="R39" s="262"/>
      <c r="S39" s="262"/>
      <c r="T39" s="262"/>
      <c r="U39" s="259"/>
      <c r="V39" s="259"/>
      <c r="W39" s="259"/>
    </row>
    <row r="40" spans="2:23" ht="24.95" customHeight="1" x14ac:dyDescent="0.35">
      <c r="B40" s="215" t="s">
        <v>9</v>
      </c>
      <c r="C40" s="541" t="s">
        <v>16</v>
      </c>
      <c r="D40" s="531"/>
      <c r="E40" s="542"/>
      <c r="F40" s="148">
        <v>1.4999999999999999E-2</v>
      </c>
      <c r="G40" s="163">
        <f>G24*F40</f>
        <v>5.0508000000000006</v>
      </c>
      <c r="H40" s="111"/>
      <c r="I40" s="116" t="s">
        <v>85</v>
      </c>
      <c r="J40" s="117"/>
      <c r="K40" s="117"/>
      <c r="L40" s="217"/>
      <c r="M40" s="262"/>
      <c r="N40" s="262"/>
      <c r="O40" s="262"/>
      <c r="P40" s="262"/>
      <c r="Q40" s="262"/>
      <c r="R40" s="262"/>
      <c r="S40" s="262"/>
      <c r="T40" s="262"/>
      <c r="U40" s="259"/>
      <c r="V40" s="259"/>
      <c r="W40" s="259"/>
    </row>
    <row r="41" spans="2:23" ht="24.95" customHeight="1" x14ac:dyDescent="0.35">
      <c r="B41" s="215" t="s">
        <v>10</v>
      </c>
      <c r="C41" s="541" t="s">
        <v>47</v>
      </c>
      <c r="D41" s="531"/>
      <c r="E41" s="542"/>
      <c r="F41" s="148">
        <v>0.01</v>
      </c>
      <c r="G41" s="163">
        <f>G24*F41</f>
        <v>3.3672000000000004</v>
      </c>
      <c r="H41" s="111"/>
      <c r="I41" s="116" t="s">
        <v>85</v>
      </c>
      <c r="J41" s="117"/>
      <c r="K41" s="117"/>
      <c r="L41" s="217"/>
      <c r="M41" s="262"/>
      <c r="N41" s="262"/>
      <c r="O41" s="262"/>
      <c r="P41" s="262"/>
      <c r="Q41" s="262"/>
      <c r="R41" s="262"/>
      <c r="S41" s="262"/>
      <c r="T41" s="262"/>
      <c r="U41" s="259"/>
      <c r="V41" s="259"/>
      <c r="W41" s="259"/>
    </row>
    <row r="42" spans="2:23" ht="24.95" customHeight="1" x14ac:dyDescent="0.35">
      <c r="B42" s="215" t="s">
        <v>12</v>
      </c>
      <c r="C42" s="541" t="s">
        <v>17</v>
      </c>
      <c r="D42" s="531"/>
      <c r="E42" s="542"/>
      <c r="F42" s="148">
        <v>6.0000000000000001E-3</v>
      </c>
      <c r="G42" s="163">
        <f>G24*F42</f>
        <v>2.0203200000000003</v>
      </c>
      <c r="H42" s="111"/>
      <c r="I42" s="116" t="s">
        <v>85</v>
      </c>
      <c r="J42" s="117"/>
      <c r="K42" s="117"/>
      <c r="L42" s="217"/>
      <c r="M42" s="262"/>
      <c r="N42" s="262"/>
      <c r="O42" s="262"/>
      <c r="P42" s="262"/>
      <c r="Q42" s="262"/>
      <c r="R42" s="262"/>
      <c r="S42" s="262"/>
      <c r="T42" s="262"/>
      <c r="U42" s="259"/>
      <c r="V42" s="259"/>
      <c r="W42" s="259"/>
    </row>
    <row r="43" spans="2:23" ht="24.95" customHeight="1" x14ac:dyDescent="0.35">
      <c r="B43" s="215" t="s">
        <v>18</v>
      </c>
      <c r="C43" s="541" t="s">
        <v>19</v>
      </c>
      <c r="D43" s="531"/>
      <c r="E43" s="542"/>
      <c r="F43" s="148">
        <v>2E-3</v>
      </c>
      <c r="G43" s="163">
        <f>G24*F43</f>
        <v>0.67344000000000004</v>
      </c>
      <c r="H43" s="111"/>
      <c r="I43" s="116" t="s">
        <v>85</v>
      </c>
      <c r="J43" s="117"/>
      <c r="K43" s="117"/>
      <c r="L43" s="217"/>
      <c r="M43" s="262"/>
      <c r="N43" s="262"/>
      <c r="O43" s="262"/>
      <c r="P43" s="262"/>
      <c r="Q43" s="262"/>
      <c r="R43" s="262"/>
      <c r="S43" s="262"/>
      <c r="T43" s="262"/>
      <c r="U43" s="259"/>
      <c r="V43" s="259"/>
      <c r="W43" s="259"/>
    </row>
    <row r="44" spans="2:23" ht="24.95" customHeight="1" thickBot="1" x14ac:dyDescent="0.4">
      <c r="B44" s="215" t="s">
        <v>20</v>
      </c>
      <c r="C44" s="541" t="s">
        <v>21</v>
      </c>
      <c r="D44" s="531"/>
      <c r="E44" s="542"/>
      <c r="F44" s="148">
        <v>0.08</v>
      </c>
      <c r="G44" s="163">
        <f>G24*F44</f>
        <v>26.937600000000003</v>
      </c>
      <c r="H44" s="111"/>
      <c r="I44" s="140" t="s">
        <v>85</v>
      </c>
      <c r="J44" s="141"/>
      <c r="K44" s="141"/>
      <c r="L44" s="217"/>
      <c r="M44" s="262"/>
      <c r="N44" s="262"/>
      <c r="O44" s="262"/>
      <c r="P44" s="262"/>
      <c r="Q44" s="262"/>
      <c r="R44" s="262"/>
      <c r="S44" s="262"/>
      <c r="T44" s="262"/>
      <c r="U44" s="259"/>
      <c r="V44" s="259"/>
      <c r="W44" s="259"/>
    </row>
    <row r="45" spans="2:23" ht="24.95" customHeight="1" x14ac:dyDescent="0.35">
      <c r="B45" s="169"/>
      <c r="C45" s="170"/>
      <c r="D45" s="171"/>
      <c r="E45" s="172" t="s">
        <v>87</v>
      </c>
      <c r="F45" s="172">
        <f>SUM(F37:F44)</f>
        <v>0.39800000000000008</v>
      </c>
      <c r="G45" s="173">
        <f>SUM(G37:G44)</f>
        <v>134.01456000000002</v>
      </c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259"/>
      <c r="V45" s="259"/>
      <c r="W45" s="259"/>
    </row>
    <row r="46" spans="2:23" ht="24.95" customHeight="1" thickBot="1" x14ac:dyDescent="0.4">
      <c r="B46" s="552" t="s">
        <v>22</v>
      </c>
      <c r="C46" s="553"/>
      <c r="D46" s="553"/>
      <c r="E46" s="553"/>
      <c r="F46" s="553"/>
      <c r="G46" s="554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259"/>
      <c r="V46" s="259"/>
      <c r="W46" s="259"/>
    </row>
    <row r="47" spans="2:23" ht="24.95" customHeight="1" x14ac:dyDescent="0.35">
      <c r="B47" s="120" t="s">
        <v>88</v>
      </c>
      <c r="C47" s="555" t="s">
        <v>89</v>
      </c>
      <c r="D47" s="555"/>
      <c r="E47" s="555"/>
      <c r="F47" s="555"/>
      <c r="G47" s="123" t="s">
        <v>67</v>
      </c>
      <c r="H47" s="111"/>
      <c r="I47" s="112" t="s">
        <v>58</v>
      </c>
      <c r="J47" s="113"/>
      <c r="K47" s="113"/>
      <c r="L47" s="216"/>
      <c r="M47" s="260"/>
      <c r="N47" s="260"/>
      <c r="O47" s="260"/>
      <c r="P47" s="260"/>
      <c r="Q47" s="260"/>
      <c r="R47" s="260"/>
      <c r="S47" s="260"/>
      <c r="T47" s="260"/>
      <c r="U47" s="259"/>
      <c r="V47" s="259"/>
      <c r="W47" s="259"/>
    </row>
    <row r="48" spans="2:23" ht="36.950000000000003" customHeight="1" x14ac:dyDescent="0.35">
      <c r="B48" s="556" t="s">
        <v>6</v>
      </c>
      <c r="C48" s="558" t="s">
        <v>90</v>
      </c>
      <c r="D48" s="174" t="s">
        <v>91</v>
      </c>
      <c r="E48" s="175" t="s">
        <v>92</v>
      </c>
      <c r="F48" s="176" t="s">
        <v>94</v>
      </c>
      <c r="G48" s="560">
        <f>IF((D49*E49*F49)-(G19*0.06)&lt;0,0,((D49*E49*F49)-(G19*0.06)))</f>
        <v>126</v>
      </c>
      <c r="H48" s="177"/>
      <c r="I48" s="504" t="s">
        <v>276</v>
      </c>
      <c r="J48" s="505"/>
      <c r="K48" s="505"/>
      <c r="L48" s="267"/>
      <c r="M48" s="268"/>
      <c r="N48" s="268"/>
      <c r="O48" s="268"/>
      <c r="P48" s="268"/>
      <c r="Q48" s="268"/>
      <c r="R48" s="268"/>
      <c r="S48" s="268"/>
      <c r="T48" s="268"/>
      <c r="U48" s="259"/>
      <c r="V48" s="259"/>
      <c r="W48" s="259"/>
    </row>
    <row r="49" spans="2:23" ht="36.950000000000003" customHeight="1" x14ac:dyDescent="0.35">
      <c r="B49" s="557"/>
      <c r="C49" s="559"/>
      <c r="D49" s="178">
        <v>2</v>
      </c>
      <c r="E49" s="175">
        <v>4.2</v>
      </c>
      <c r="F49" s="179">
        <v>15</v>
      </c>
      <c r="G49" s="561"/>
      <c r="H49" s="177"/>
      <c r="I49" s="504"/>
      <c r="J49" s="505"/>
      <c r="K49" s="505"/>
      <c r="L49" s="267"/>
      <c r="M49" s="268"/>
      <c r="N49" s="268"/>
      <c r="O49" s="268"/>
      <c r="P49" s="268"/>
      <c r="Q49" s="268"/>
      <c r="R49" s="268"/>
      <c r="S49" s="268"/>
      <c r="T49" s="268"/>
      <c r="U49" s="259"/>
      <c r="V49" s="259"/>
      <c r="W49" s="259"/>
    </row>
    <row r="50" spans="2:23" ht="36.950000000000003" customHeight="1" x14ac:dyDescent="0.35">
      <c r="B50" s="556" t="s">
        <v>7</v>
      </c>
      <c r="C50" s="562" t="s">
        <v>93</v>
      </c>
      <c r="D50" s="563"/>
      <c r="E50" s="180" t="s">
        <v>92</v>
      </c>
      <c r="F50" s="181" t="s">
        <v>94</v>
      </c>
      <c r="G50" s="560">
        <f>(E51*F51)*(100%-20%)</f>
        <v>0</v>
      </c>
      <c r="H50" s="177"/>
      <c r="I50" s="504" t="s">
        <v>258</v>
      </c>
      <c r="J50" s="505"/>
      <c r="K50" s="505"/>
      <c r="L50" s="267"/>
      <c r="M50" s="268"/>
      <c r="N50" s="268"/>
      <c r="O50" s="268"/>
      <c r="P50" s="268"/>
      <c r="Q50" s="268"/>
      <c r="R50" s="268"/>
      <c r="S50" s="268"/>
      <c r="T50" s="268"/>
      <c r="U50" s="259"/>
      <c r="V50" s="259"/>
      <c r="W50" s="259"/>
    </row>
    <row r="51" spans="2:23" ht="36.950000000000003" customHeight="1" x14ac:dyDescent="0.35">
      <c r="B51" s="557"/>
      <c r="C51" s="564"/>
      <c r="D51" s="565"/>
      <c r="E51" s="182">
        <v>0</v>
      </c>
      <c r="F51" s="183">
        <v>15</v>
      </c>
      <c r="G51" s="561"/>
      <c r="H51" s="184"/>
      <c r="I51" s="504"/>
      <c r="J51" s="505"/>
      <c r="K51" s="505"/>
      <c r="L51" s="267"/>
      <c r="M51" s="268"/>
      <c r="N51" s="268"/>
      <c r="O51" s="268"/>
      <c r="P51" s="268"/>
      <c r="Q51" s="268"/>
      <c r="R51" s="268"/>
      <c r="S51" s="268"/>
      <c r="T51" s="268"/>
      <c r="U51" s="259"/>
      <c r="V51" s="259"/>
      <c r="W51" s="259"/>
    </row>
    <row r="52" spans="2:23" ht="24.95" customHeight="1" x14ac:dyDescent="0.35">
      <c r="B52" s="215" t="s">
        <v>8</v>
      </c>
      <c r="C52" s="512" t="s">
        <v>95</v>
      </c>
      <c r="D52" s="513"/>
      <c r="E52" s="513"/>
      <c r="F52" s="514"/>
      <c r="G52" s="165">
        <v>0</v>
      </c>
      <c r="H52" s="185"/>
      <c r="I52" s="116" t="s">
        <v>259</v>
      </c>
      <c r="J52" s="117"/>
      <c r="K52" s="117"/>
      <c r="L52" s="261"/>
      <c r="M52" s="260"/>
      <c r="N52" s="260"/>
      <c r="O52" s="260"/>
      <c r="P52" s="260"/>
      <c r="Q52" s="260"/>
      <c r="R52" s="260"/>
      <c r="S52" s="260"/>
      <c r="T52" s="260"/>
      <c r="U52" s="259"/>
      <c r="V52" s="259"/>
      <c r="W52" s="259"/>
    </row>
    <row r="53" spans="2:23" ht="24.95" customHeight="1" x14ac:dyDescent="0.35">
      <c r="B53" s="215" t="s">
        <v>9</v>
      </c>
      <c r="C53" s="512" t="s">
        <v>96</v>
      </c>
      <c r="D53" s="513"/>
      <c r="E53" s="513"/>
      <c r="F53" s="514"/>
      <c r="G53" s="186">
        <v>0</v>
      </c>
      <c r="H53" s="139"/>
      <c r="I53" s="116" t="s">
        <v>259</v>
      </c>
      <c r="J53" s="117"/>
      <c r="K53" s="117"/>
      <c r="L53" s="261"/>
      <c r="M53" s="260"/>
      <c r="N53" s="260"/>
      <c r="O53" s="260"/>
      <c r="P53" s="260"/>
      <c r="Q53" s="260"/>
      <c r="R53" s="260"/>
      <c r="S53" s="260"/>
      <c r="T53" s="260"/>
      <c r="U53" s="259"/>
      <c r="V53" s="259"/>
      <c r="W53" s="259"/>
    </row>
    <row r="54" spans="2:23" ht="24.95" customHeight="1" x14ac:dyDescent="0.35">
      <c r="B54" s="215" t="s">
        <v>10</v>
      </c>
      <c r="C54" s="512" t="s">
        <v>97</v>
      </c>
      <c r="D54" s="513"/>
      <c r="E54" s="513"/>
      <c r="F54" s="514"/>
      <c r="G54" s="187">
        <v>0</v>
      </c>
      <c r="H54" s="139"/>
      <c r="I54" s="116" t="s">
        <v>259</v>
      </c>
      <c r="J54" s="117"/>
      <c r="K54" s="117"/>
      <c r="L54" s="261"/>
      <c r="M54" s="260"/>
      <c r="N54" s="260"/>
      <c r="O54" s="260"/>
      <c r="P54" s="260"/>
      <c r="Q54" s="260"/>
      <c r="R54" s="260"/>
      <c r="S54" s="260"/>
      <c r="T54" s="260"/>
      <c r="U54" s="259"/>
      <c r="V54" s="259"/>
      <c r="W54" s="259"/>
    </row>
    <row r="55" spans="2:23" ht="24.95" customHeight="1" thickBot="1" x14ac:dyDescent="0.4">
      <c r="B55" s="215" t="s">
        <v>18</v>
      </c>
      <c r="C55" s="535" t="s">
        <v>11</v>
      </c>
      <c r="D55" s="536"/>
      <c r="E55" s="536"/>
      <c r="F55" s="537"/>
      <c r="G55" s="187"/>
      <c r="H55" s="139"/>
      <c r="I55" s="140" t="s">
        <v>154</v>
      </c>
      <c r="J55" s="252"/>
      <c r="K55" s="252"/>
      <c r="L55" s="261"/>
      <c r="M55" s="260"/>
      <c r="N55" s="260"/>
      <c r="O55" s="260"/>
      <c r="P55" s="260"/>
      <c r="Q55" s="260"/>
      <c r="R55" s="260"/>
      <c r="S55" s="260"/>
      <c r="T55" s="260"/>
      <c r="U55" s="259"/>
      <c r="V55" s="259"/>
      <c r="W55" s="259"/>
    </row>
    <row r="56" spans="2:23" ht="24.95" customHeight="1" x14ac:dyDescent="0.35">
      <c r="B56" s="169"/>
      <c r="C56" s="170"/>
      <c r="D56" s="170"/>
      <c r="E56" s="170"/>
      <c r="F56" s="188" t="s">
        <v>71</v>
      </c>
      <c r="G56" s="173">
        <f>SUM(G48:G55)</f>
        <v>126</v>
      </c>
      <c r="H56" s="111"/>
      <c r="I56" s="253"/>
      <c r="J56" s="253"/>
      <c r="K56" s="253"/>
      <c r="L56" s="278"/>
      <c r="M56" s="278"/>
      <c r="N56" s="278"/>
      <c r="O56" s="278"/>
      <c r="P56" s="278"/>
      <c r="Q56" s="278"/>
      <c r="R56" s="278"/>
      <c r="S56" s="278"/>
      <c r="T56" s="278"/>
      <c r="U56" s="259"/>
      <c r="V56" s="259"/>
      <c r="W56" s="259"/>
    </row>
    <row r="57" spans="2:23" ht="24.95" customHeight="1" x14ac:dyDescent="0.35">
      <c r="B57" s="142"/>
      <c r="C57" s="143"/>
      <c r="D57" s="143"/>
      <c r="E57" s="528" t="s">
        <v>23</v>
      </c>
      <c r="F57" s="529"/>
      <c r="G57" s="190">
        <f>G34+G45+G56</f>
        <v>356.18563060800005</v>
      </c>
      <c r="H57" s="111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9"/>
      <c r="V57" s="259"/>
      <c r="W57" s="259"/>
    </row>
    <row r="58" spans="2:23" ht="23.25" customHeight="1" x14ac:dyDescent="0.35">
      <c r="B58" s="566"/>
      <c r="C58" s="567"/>
      <c r="D58" s="567"/>
      <c r="E58" s="567"/>
      <c r="F58" s="567"/>
      <c r="G58" s="568"/>
      <c r="H58" s="111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9"/>
      <c r="V58" s="259"/>
      <c r="W58" s="259"/>
    </row>
    <row r="59" spans="2:23" ht="24.95" customHeight="1" thickBot="1" x14ac:dyDescent="0.4">
      <c r="B59" s="533" t="s">
        <v>24</v>
      </c>
      <c r="C59" s="528"/>
      <c r="D59" s="528"/>
      <c r="E59" s="528"/>
      <c r="F59" s="528"/>
      <c r="G59" s="534"/>
      <c r="H59" s="111"/>
      <c r="I59" s="255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259"/>
      <c r="V59" s="259"/>
      <c r="W59" s="259"/>
    </row>
    <row r="60" spans="2:23" ht="24.95" customHeight="1" x14ac:dyDescent="0.35">
      <c r="B60" s="237" t="s">
        <v>99</v>
      </c>
      <c r="C60" s="525" t="s">
        <v>100</v>
      </c>
      <c r="D60" s="525"/>
      <c r="E60" s="525"/>
      <c r="F60" s="193" t="s">
        <v>64</v>
      </c>
      <c r="G60" s="194" t="s">
        <v>67</v>
      </c>
      <c r="H60" s="111"/>
      <c r="I60" s="112" t="s">
        <v>58</v>
      </c>
      <c r="J60" s="113"/>
      <c r="K60" s="113"/>
      <c r="L60" s="216"/>
      <c r="M60" s="260"/>
      <c r="N60" s="260"/>
      <c r="O60" s="260"/>
      <c r="P60" s="260"/>
      <c r="Q60" s="260"/>
      <c r="R60" s="260"/>
      <c r="S60" s="260"/>
      <c r="T60" s="260"/>
      <c r="U60" s="259"/>
      <c r="V60" s="259"/>
      <c r="W60" s="259"/>
    </row>
    <row r="61" spans="2:23" ht="24.95" customHeight="1" x14ac:dyDescent="0.35">
      <c r="B61" s="195" t="s">
        <v>6</v>
      </c>
      <c r="C61" s="543" t="s">
        <v>25</v>
      </c>
      <c r="D61" s="544"/>
      <c r="E61" s="545"/>
      <c r="F61" s="196">
        <v>4.1999999999999997E-3</v>
      </c>
      <c r="G61" s="197">
        <f>G24*F61</f>
        <v>1.4142239999999999</v>
      </c>
      <c r="H61" s="111"/>
      <c r="I61" s="504" t="s">
        <v>109</v>
      </c>
      <c r="J61" s="505"/>
      <c r="K61" s="505"/>
      <c r="L61" s="269"/>
      <c r="M61" s="270"/>
      <c r="N61" s="270"/>
      <c r="O61" s="270"/>
      <c r="P61" s="270"/>
      <c r="Q61" s="270"/>
      <c r="R61" s="270"/>
      <c r="S61" s="270"/>
      <c r="T61" s="270"/>
      <c r="U61" s="259"/>
      <c r="V61" s="259"/>
      <c r="W61" s="259"/>
    </row>
    <row r="62" spans="2:23" ht="24.95" customHeight="1" x14ac:dyDescent="0.35">
      <c r="B62" s="195" t="s">
        <v>7</v>
      </c>
      <c r="C62" s="543" t="s">
        <v>26</v>
      </c>
      <c r="D62" s="544"/>
      <c r="E62" s="545"/>
      <c r="F62" s="196">
        <v>2.9999999999999997E-4</v>
      </c>
      <c r="G62" s="197">
        <f>G24*F62</f>
        <v>0.10101599999999999</v>
      </c>
      <c r="H62" s="111"/>
      <c r="I62" s="504" t="s">
        <v>109</v>
      </c>
      <c r="J62" s="505"/>
      <c r="K62" s="505"/>
      <c r="L62" s="269"/>
      <c r="M62" s="270"/>
      <c r="N62" s="270"/>
      <c r="O62" s="270"/>
      <c r="P62" s="270"/>
      <c r="Q62" s="270"/>
      <c r="R62" s="270"/>
      <c r="S62" s="270"/>
      <c r="T62" s="270"/>
      <c r="U62" s="259"/>
      <c r="V62" s="259"/>
      <c r="W62" s="259"/>
    </row>
    <row r="63" spans="2:23" ht="24.95" customHeight="1" x14ac:dyDescent="0.35">
      <c r="B63" s="195" t="s">
        <v>8</v>
      </c>
      <c r="C63" s="198" t="s">
        <v>110</v>
      </c>
      <c r="D63" s="199"/>
      <c r="E63" s="200"/>
      <c r="F63" s="196">
        <v>3.44E-2</v>
      </c>
      <c r="G63" s="197">
        <f>G24*F63</f>
        <v>11.583168000000001</v>
      </c>
      <c r="H63" s="111"/>
      <c r="I63" s="504" t="s">
        <v>109</v>
      </c>
      <c r="J63" s="505"/>
      <c r="K63" s="505"/>
      <c r="L63" s="269"/>
      <c r="M63" s="270"/>
      <c r="N63" s="270"/>
      <c r="O63" s="270"/>
      <c r="P63" s="270"/>
      <c r="Q63" s="270"/>
      <c r="R63" s="270"/>
      <c r="S63" s="270"/>
      <c r="T63" s="270"/>
      <c r="U63" s="259"/>
      <c r="V63" s="259"/>
      <c r="W63" s="259"/>
    </row>
    <row r="64" spans="2:23" ht="84.95" customHeight="1" x14ac:dyDescent="0.35">
      <c r="B64" s="201" t="s">
        <v>9</v>
      </c>
      <c r="C64" s="549" t="s">
        <v>101</v>
      </c>
      <c r="D64" s="550"/>
      <c r="E64" s="551"/>
      <c r="F64" s="202">
        <v>1.9400000000000001E-2</v>
      </c>
      <c r="G64" s="203">
        <f>G24*F64</f>
        <v>6.5323680000000008</v>
      </c>
      <c r="H64" s="111"/>
      <c r="I64" s="504" t="s">
        <v>98</v>
      </c>
      <c r="J64" s="505"/>
      <c r="K64" s="506"/>
      <c r="L64" s="271"/>
      <c r="M64" s="272"/>
      <c r="N64" s="272"/>
      <c r="O64" s="272"/>
      <c r="P64" s="272"/>
      <c r="Q64" s="272"/>
      <c r="R64" s="272"/>
      <c r="S64" s="272"/>
      <c r="T64" s="272"/>
      <c r="U64" s="259"/>
      <c r="V64" s="259"/>
      <c r="W64" s="259"/>
    </row>
    <row r="65" spans="2:23" ht="24.95" customHeight="1" x14ac:dyDescent="0.35">
      <c r="B65" s="201" t="s">
        <v>10</v>
      </c>
      <c r="C65" s="538" t="s">
        <v>102</v>
      </c>
      <c r="D65" s="539"/>
      <c r="E65" s="540"/>
      <c r="F65" s="204">
        <f>F45</f>
        <v>0.39800000000000008</v>
      </c>
      <c r="G65" s="205">
        <f>G64*F65</f>
        <v>2.5998824640000007</v>
      </c>
      <c r="H65" s="111"/>
      <c r="I65" s="167"/>
      <c r="J65" s="168"/>
      <c r="K65" s="168"/>
      <c r="L65" s="267"/>
      <c r="M65" s="268"/>
      <c r="N65" s="268"/>
      <c r="O65" s="268"/>
      <c r="P65" s="268"/>
      <c r="Q65" s="268"/>
      <c r="R65" s="268"/>
      <c r="S65" s="268"/>
      <c r="T65" s="268"/>
      <c r="U65" s="259"/>
      <c r="V65" s="259"/>
      <c r="W65" s="259"/>
    </row>
    <row r="66" spans="2:23" ht="24.95" customHeight="1" x14ac:dyDescent="0.35">
      <c r="B66" s="201" t="s">
        <v>12</v>
      </c>
      <c r="C66" s="512" t="s">
        <v>111</v>
      </c>
      <c r="D66" s="513"/>
      <c r="E66" s="514"/>
      <c r="F66" s="206" t="s">
        <v>112</v>
      </c>
      <c r="G66" s="205">
        <f>F66*G24</f>
        <v>0.20876640000000002</v>
      </c>
      <c r="H66" s="111"/>
      <c r="I66" s="504" t="s">
        <v>109</v>
      </c>
      <c r="J66" s="505"/>
      <c r="K66" s="506"/>
      <c r="L66" s="270"/>
      <c r="M66" s="270"/>
      <c r="N66" s="270"/>
      <c r="O66" s="270"/>
      <c r="P66" s="270"/>
      <c r="Q66" s="270"/>
      <c r="R66" s="270"/>
      <c r="S66" s="270"/>
      <c r="T66" s="270"/>
      <c r="U66" s="259"/>
      <c r="V66" s="259"/>
      <c r="W66" s="259"/>
    </row>
    <row r="67" spans="2:23" ht="24.95" customHeight="1" thickBot="1" x14ac:dyDescent="0.4">
      <c r="B67" s="142"/>
      <c r="C67" s="143"/>
      <c r="D67" s="528" t="s">
        <v>52</v>
      </c>
      <c r="E67" s="529"/>
      <c r="F67" s="208">
        <f>SUM(F61:F66)</f>
        <v>0.45630000000000009</v>
      </c>
      <c r="G67" s="190">
        <f>SUM(G61:G66)</f>
        <v>22.439424864000003</v>
      </c>
      <c r="H67" s="111"/>
      <c r="I67" s="435" t="s">
        <v>274</v>
      </c>
      <c r="J67" s="252"/>
      <c r="K67" s="279"/>
      <c r="L67" s="331"/>
      <c r="M67" s="331"/>
      <c r="N67" s="331"/>
      <c r="O67" s="331"/>
      <c r="P67" s="331"/>
      <c r="Q67" s="331"/>
      <c r="R67" s="331"/>
      <c r="S67" s="331"/>
      <c r="T67" s="331"/>
      <c r="U67" s="259"/>
      <c r="V67" s="259"/>
      <c r="W67" s="259"/>
    </row>
    <row r="68" spans="2:23" ht="23.25" customHeight="1" x14ac:dyDescent="0.35">
      <c r="B68" s="546"/>
      <c r="C68" s="547"/>
      <c r="D68" s="547"/>
      <c r="E68" s="547"/>
      <c r="F68" s="547"/>
      <c r="G68" s="548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259"/>
      <c r="V68" s="259"/>
      <c r="W68" s="259"/>
    </row>
    <row r="69" spans="2:23" ht="24.95" customHeight="1" thickBot="1" x14ac:dyDescent="0.4">
      <c r="B69" s="533" t="s">
        <v>27</v>
      </c>
      <c r="C69" s="528"/>
      <c r="D69" s="528"/>
      <c r="E69" s="528"/>
      <c r="F69" s="528"/>
      <c r="G69" s="534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259"/>
      <c r="V69" s="259"/>
      <c r="W69" s="259"/>
    </row>
    <row r="70" spans="2:23" ht="24.95" customHeight="1" x14ac:dyDescent="0.35">
      <c r="B70" s="237" t="s">
        <v>114</v>
      </c>
      <c r="C70" s="525" t="s">
        <v>115</v>
      </c>
      <c r="D70" s="525"/>
      <c r="E70" s="525"/>
      <c r="F70" s="193" t="s">
        <v>64</v>
      </c>
      <c r="G70" s="209" t="s">
        <v>67</v>
      </c>
      <c r="H70" s="111"/>
      <c r="I70" s="112" t="s">
        <v>58</v>
      </c>
      <c r="J70" s="113"/>
      <c r="K70" s="113"/>
      <c r="L70" s="216"/>
      <c r="M70" s="273"/>
      <c r="N70" s="273"/>
      <c r="O70" s="273"/>
      <c r="P70" s="273"/>
      <c r="Q70" s="273"/>
      <c r="R70" s="273"/>
      <c r="S70" s="273"/>
      <c r="T70" s="273"/>
      <c r="U70" s="259"/>
      <c r="V70" s="259"/>
      <c r="W70" s="259"/>
    </row>
    <row r="71" spans="2:23" ht="24.95" customHeight="1" x14ac:dyDescent="0.35">
      <c r="B71" s="195" t="s">
        <v>6</v>
      </c>
      <c r="C71" s="543" t="s">
        <v>103</v>
      </c>
      <c r="D71" s="544"/>
      <c r="E71" s="545"/>
      <c r="F71" s="196">
        <v>8.3299999999999999E-2</v>
      </c>
      <c r="G71" s="197">
        <f>(G19+G21)*F71</f>
        <v>25.28988</v>
      </c>
      <c r="H71" s="111"/>
      <c r="I71" s="210" t="s">
        <v>117</v>
      </c>
      <c r="J71" s="211"/>
      <c r="K71" s="211"/>
      <c r="L71" s="274"/>
      <c r="M71" s="275"/>
      <c r="N71" s="275"/>
      <c r="O71" s="275"/>
      <c r="P71" s="275"/>
      <c r="Q71" s="275"/>
      <c r="R71" s="275"/>
      <c r="S71" s="275"/>
      <c r="T71" s="275"/>
      <c r="U71" s="259"/>
      <c r="V71" s="259"/>
      <c r="W71" s="259"/>
    </row>
    <row r="72" spans="2:23" ht="24.95" customHeight="1" x14ac:dyDescent="0.35">
      <c r="B72" s="195" t="s">
        <v>7</v>
      </c>
      <c r="C72" s="543" t="s">
        <v>116</v>
      </c>
      <c r="D72" s="544"/>
      <c r="E72" s="545"/>
      <c r="F72" s="196">
        <v>1.3899999999999999E-2</v>
      </c>
      <c r="G72" s="197">
        <f>G24*F72</f>
        <v>4.6804079999999999</v>
      </c>
      <c r="H72" s="111"/>
      <c r="I72" s="210" t="s">
        <v>109</v>
      </c>
      <c r="J72" s="211"/>
      <c r="K72" s="211"/>
      <c r="L72" s="269"/>
      <c r="M72" s="270"/>
      <c r="N72" s="270"/>
      <c r="O72" s="270"/>
      <c r="P72" s="270"/>
      <c r="Q72" s="270"/>
      <c r="R72" s="270"/>
      <c r="S72" s="270"/>
      <c r="T72" s="270"/>
      <c r="U72" s="259"/>
      <c r="V72" s="259"/>
      <c r="W72" s="259"/>
    </row>
    <row r="73" spans="2:23" ht="24.95" customHeight="1" x14ac:dyDescent="0.35">
      <c r="B73" s="195" t="s">
        <v>8</v>
      </c>
      <c r="C73" s="543" t="s">
        <v>104</v>
      </c>
      <c r="D73" s="544"/>
      <c r="E73" s="545"/>
      <c r="F73" s="196">
        <v>2.8E-3</v>
      </c>
      <c r="G73" s="197">
        <f>G24*F73</f>
        <v>0.9428160000000001</v>
      </c>
      <c r="H73" s="111"/>
      <c r="I73" s="210" t="s">
        <v>109</v>
      </c>
      <c r="J73" s="211"/>
      <c r="K73" s="211"/>
      <c r="L73" s="269"/>
      <c r="M73" s="270"/>
      <c r="N73" s="270"/>
      <c r="O73" s="270"/>
      <c r="P73" s="270"/>
      <c r="Q73" s="270"/>
      <c r="R73" s="270"/>
      <c r="S73" s="270"/>
      <c r="T73" s="270"/>
      <c r="U73" s="259"/>
      <c r="V73" s="259"/>
      <c r="W73" s="259"/>
    </row>
    <row r="74" spans="2:23" ht="24.95" customHeight="1" x14ac:dyDescent="0.35">
      <c r="B74" s="201" t="s">
        <v>9</v>
      </c>
      <c r="C74" s="538" t="s">
        <v>113</v>
      </c>
      <c r="D74" s="539"/>
      <c r="E74" s="540"/>
      <c r="F74" s="202">
        <v>2.0000000000000001E-4</v>
      </c>
      <c r="G74" s="203">
        <f>G24*F74</f>
        <v>6.7344000000000015E-2</v>
      </c>
      <c r="H74" s="111"/>
      <c r="I74" s="210" t="s">
        <v>109</v>
      </c>
      <c r="J74" s="211"/>
      <c r="K74" s="211"/>
      <c r="L74" s="269"/>
      <c r="M74" s="270"/>
      <c r="N74" s="270"/>
      <c r="O74" s="270"/>
      <c r="P74" s="270"/>
      <c r="Q74" s="270"/>
      <c r="R74" s="270"/>
      <c r="S74" s="270"/>
      <c r="T74" s="270"/>
      <c r="U74" s="259"/>
      <c r="V74" s="259"/>
      <c r="W74" s="259"/>
    </row>
    <row r="75" spans="2:23" ht="24.95" customHeight="1" x14ac:dyDescent="0.35">
      <c r="B75" s="201" t="s">
        <v>10</v>
      </c>
      <c r="C75" s="538" t="s">
        <v>105</v>
      </c>
      <c r="D75" s="539"/>
      <c r="E75" s="540"/>
      <c r="F75" s="212">
        <v>6.9999999999999999E-4</v>
      </c>
      <c r="G75" s="205">
        <f>G24*F75</f>
        <v>0.23570400000000002</v>
      </c>
      <c r="H75" s="111"/>
      <c r="I75" s="210" t="s">
        <v>109</v>
      </c>
      <c r="J75" s="211"/>
      <c r="K75" s="211"/>
      <c r="L75" s="269"/>
      <c r="M75" s="270"/>
      <c r="N75" s="270"/>
      <c r="O75" s="270"/>
      <c r="P75" s="270"/>
      <c r="Q75" s="270"/>
      <c r="R75" s="270"/>
      <c r="S75" s="270"/>
      <c r="T75" s="270"/>
      <c r="U75" s="259"/>
      <c r="V75" s="259"/>
      <c r="W75" s="259"/>
    </row>
    <row r="76" spans="2:23" ht="24.95" customHeight="1" x14ac:dyDescent="0.35">
      <c r="B76" s="201" t="s">
        <v>12</v>
      </c>
      <c r="C76" s="512" t="s">
        <v>106</v>
      </c>
      <c r="D76" s="513"/>
      <c r="E76" s="514"/>
      <c r="F76" s="212">
        <v>2.8999999999999998E-3</v>
      </c>
      <c r="G76" s="205">
        <f>G24*F76</f>
        <v>0.97648800000000002</v>
      </c>
      <c r="H76" s="111"/>
      <c r="I76" s="210" t="s">
        <v>109</v>
      </c>
      <c r="J76" s="211"/>
      <c r="K76" s="211"/>
      <c r="L76" s="269"/>
      <c r="M76" s="270"/>
      <c r="N76" s="270"/>
      <c r="O76" s="270"/>
      <c r="P76" s="270"/>
      <c r="Q76" s="270"/>
      <c r="R76" s="270"/>
      <c r="S76" s="270"/>
      <c r="T76" s="270"/>
      <c r="U76" s="259"/>
      <c r="V76" s="259"/>
      <c r="W76" s="259"/>
    </row>
    <row r="77" spans="2:23" ht="24.95" customHeight="1" x14ac:dyDescent="0.35">
      <c r="B77" s="201" t="s">
        <v>18</v>
      </c>
      <c r="C77" s="512" t="s">
        <v>28</v>
      </c>
      <c r="D77" s="513"/>
      <c r="E77" s="514"/>
      <c r="F77" s="256"/>
      <c r="G77" s="205"/>
      <c r="H77" s="111"/>
      <c r="I77" s="116" t="s">
        <v>154</v>
      </c>
      <c r="J77" s="245"/>
      <c r="K77" s="246"/>
      <c r="L77" s="260"/>
      <c r="M77" s="260"/>
      <c r="N77" s="260"/>
      <c r="O77" s="260"/>
      <c r="P77" s="260"/>
      <c r="Q77" s="260"/>
      <c r="R77" s="260"/>
      <c r="S77" s="260"/>
      <c r="T77" s="260"/>
      <c r="U77" s="259"/>
      <c r="V77" s="259"/>
      <c r="W77" s="259"/>
    </row>
    <row r="78" spans="2:23" ht="24.95" customHeight="1" x14ac:dyDescent="0.35">
      <c r="B78" s="169"/>
      <c r="C78" s="170"/>
      <c r="D78" s="170"/>
      <c r="E78" s="145" t="s">
        <v>108</v>
      </c>
      <c r="F78" s="214">
        <f>SUM(F71:F77)</f>
        <v>0.1038</v>
      </c>
      <c r="G78" s="173">
        <f>SUM(G71:G77)</f>
        <v>32.192639999999997</v>
      </c>
      <c r="H78" s="111"/>
      <c r="I78" s="247"/>
      <c r="J78" s="245"/>
      <c r="K78" s="246"/>
      <c r="L78" s="260"/>
      <c r="M78" s="260"/>
      <c r="N78" s="260"/>
      <c r="O78" s="260"/>
      <c r="P78" s="260"/>
      <c r="Q78" s="260"/>
      <c r="R78" s="260"/>
      <c r="S78" s="260"/>
      <c r="T78" s="260"/>
      <c r="U78" s="259"/>
      <c r="V78" s="259"/>
      <c r="W78" s="259"/>
    </row>
    <row r="79" spans="2:23" ht="24.95" customHeight="1" x14ac:dyDescent="0.35">
      <c r="B79" s="201" t="s">
        <v>20</v>
      </c>
      <c r="C79" s="541" t="s">
        <v>107</v>
      </c>
      <c r="D79" s="531"/>
      <c r="E79" s="531"/>
      <c r="F79" s="542"/>
      <c r="G79" s="205">
        <f>G78*F45</f>
        <v>12.812670720000002</v>
      </c>
      <c r="H79" s="111"/>
      <c r="I79" s="247"/>
      <c r="J79" s="245"/>
      <c r="K79" s="246"/>
      <c r="L79" s="111"/>
      <c r="M79" s="111"/>
      <c r="N79" s="111"/>
      <c r="O79" s="111"/>
      <c r="P79" s="111"/>
      <c r="Q79" s="111"/>
      <c r="R79" s="111"/>
      <c r="S79" s="111"/>
      <c r="T79" s="111"/>
      <c r="U79" s="259"/>
      <c r="V79" s="259"/>
      <c r="W79" s="259"/>
    </row>
    <row r="80" spans="2:23" ht="24.95" customHeight="1" thickBot="1" x14ac:dyDescent="0.4">
      <c r="B80" s="142"/>
      <c r="C80" s="143"/>
      <c r="D80" s="143"/>
      <c r="E80" s="528" t="s">
        <v>29</v>
      </c>
      <c r="F80" s="529"/>
      <c r="G80" s="190">
        <f>G78+G79</f>
        <v>45.005310719999997</v>
      </c>
      <c r="H80" s="111"/>
      <c r="I80" s="435" t="s">
        <v>274</v>
      </c>
      <c r="J80" s="252"/>
      <c r="K80" s="279"/>
      <c r="L80" s="111"/>
      <c r="M80" s="111"/>
      <c r="N80" s="111"/>
      <c r="O80" s="111"/>
      <c r="P80" s="111"/>
      <c r="Q80" s="111"/>
      <c r="R80" s="111"/>
      <c r="S80" s="111"/>
      <c r="T80" s="111"/>
      <c r="U80" s="259"/>
      <c r="V80" s="259"/>
      <c r="W80" s="259"/>
    </row>
    <row r="81" spans="2:24" ht="27" customHeight="1" x14ac:dyDescent="0.35">
      <c r="B81" s="530"/>
      <c r="C81" s="531"/>
      <c r="D81" s="531"/>
      <c r="E81" s="531"/>
      <c r="F81" s="531"/>
      <c r="G81" s="532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259"/>
      <c r="V81" s="259"/>
      <c r="W81" s="259"/>
    </row>
    <row r="82" spans="2:24" ht="24.95" customHeight="1" thickBot="1" x14ac:dyDescent="0.4">
      <c r="B82" s="533" t="s">
        <v>30</v>
      </c>
      <c r="C82" s="528"/>
      <c r="D82" s="528"/>
      <c r="E82" s="528"/>
      <c r="F82" s="528"/>
      <c r="G82" s="534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259"/>
      <c r="V82" s="259"/>
      <c r="W82" s="259"/>
    </row>
    <row r="83" spans="2:24" ht="24.95" customHeight="1" x14ac:dyDescent="0.35">
      <c r="B83" s="237" t="s">
        <v>152</v>
      </c>
      <c r="C83" s="638" t="s">
        <v>153</v>
      </c>
      <c r="D83" s="553"/>
      <c r="E83" s="553"/>
      <c r="F83" s="639"/>
      <c r="G83" s="209" t="s">
        <v>67</v>
      </c>
      <c r="H83" s="111"/>
      <c r="I83" s="112" t="s">
        <v>58</v>
      </c>
      <c r="J83" s="216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59"/>
      <c r="V83" s="259"/>
      <c r="W83" s="259"/>
    </row>
    <row r="84" spans="2:24" ht="24.95" customHeight="1" x14ac:dyDescent="0.35">
      <c r="B84" s="215" t="s">
        <v>6</v>
      </c>
      <c r="C84" s="512" t="s">
        <v>31</v>
      </c>
      <c r="D84" s="513"/>
      <c r="E84" s="513"/>
      <c r="F84" s="514"/>
      <c r="G84" s="129">
        <f>'UNIFORMES E EPI''S'!G26+'UNIFORMES E EPI''S'!G27</f>
        <v>0</v>
      </c>
      <c r="H84" s="111"/>
      <c r="I84" s="637" t="s">
        <v>256</v>
      </c>
      <c r="J84" s="261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59"/>
      <c r="V84" s="259"/>
      <c r="W84" s="259"/>
    </row>
    <row r="85" spans="2:24" ht="24.95" customHeight="1" x14ac:dyDescent="0.35">
      <c r="B85" s="215" t="s">
        <v>7</v>
      </c>
      <c r="C85" s="512" t="s">
        <v>173</v>
      </c>
      <c r="D85" s="513"/>
      <c r="E85" s="513"/>
      <c r="F85" s="514"/>
      <c r="G85" s="129">
        <f>'UNIFORMES E EPI''S'!G28+'UNIFORMES E EPI''S'!G29</f>
        <v>0</v>
      </c>
      <c r="H85" s="111"/>
      <c r="I85" s="637"/>
      <c r="J85" s="261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59"/>
      <c r="V85" s="259"/>
      <c r="W85" s="259"/>
    </row>
    <row r="86" spans="2:24" ht="24.95" customHeight="1" x14ac:dyDescent="0.35">
      <c r="B86" s="215" t="s">
        <v>8</v>
      </c>
      <c r="C86" s="535" t="s">
        <v>32</v>
      </c>
      <c r="D86" s="536"/>
      <c r="E86" s="536"/>
      <c r="F86" s="537"/>
      <c r="G86" s="163"/>
      <c r="H86" s="111"/>
      <c r="I86" s="116"/>
      <c r="J86" s="261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59"/>
      <c r="V86" s="259"/>
      <c r="W86" s="259"/>
    </row>
    <row r="87" spans="2:24" ht="24.95" customHeight="1" thickBot="1" x14ac:dyDescent="0.4">
      <c r="B87" s="215" t="s">
        <v>9</v>
      </c>
      <c r="C87" s="512" t="s">
        <v>11</v>
      </c>
      <c r="D87" s="513"/>
      <c r="E87" s="513"/>
      <c r="F87" s="514"/>
      <c r="G87" s="129"/>
      <c r="H87" s="111"/>
      <c r="I87" s="140" t="s">
        <v>154</v>
      </c>
      <c r="J87" s="261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59"/>
      <c r="V87" s="259"/>
      <c r="W87" s="259"/>
    </row>
    <row r="88" spans="2:24" ht="24.95" customHeight="1" x14ac:dyDescent="0.35">
      <c r="B88" s="142"/>
      <c r="C88" s="143"/>
      <c r="D88" s="143"/>
      <c r="E88" s="528" t="s">
        <v>51</v>
      </c>
      <c r="F88" s="529"/>
      <c r="G88" s="190">
        <f>SUM(G84:G87)</f>
        <v>0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259"/>
      <c r="V88" s="259"/>
      <c r="W88" s="259"/>
    </row>
    <row r="89" spans="2:24" ht="21" x14ac:dyDescent="0.35">
      <c r="B89" s="218"/>
      <c r="C89" s="219"/>
      <c r="D89" s="219"/>
      <c r="E89" s="220"/>
      <c r="F89" s="220"/>
      <c r="G89" s="22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259"/>
      <c r="V89" s="259"/>
      <c r="W89" s="259"/>
    </row>
    <row r="90" spans="2:24" ht="24.95" customHeight="1" thickBot="1" x14ac:dyDescent="0.4">
      <c r="B90" s="533" t="s">
        <v>33</v>
      </c>
      <c r="C90" s="528"/>
      <c r="D90" s="528"/>
      <c r="E90" s="528"/>
      <c r="F90" s="528"/>
      <c r="G90" s="534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259"/>
      <c r="V90" s="259"/>
      <c r="W90" s="259"/>
    </row>
    <row r="91" spans="2:24" ht="69" customHeight="1" x14ac:dyDescent="0.35">
      <c r="B91" s="237" t="s">
        <v>118</v>
      </c>
      <c r="C91" s="222" t="s">
        <v>119</v>
      </c>
      <c r="D91" s="222" t="s">
        <v>139</v>
      </c>
      <c r="E91" s="222" t="s">
        <v>125</v>
      </c>
      <c r="F91" s="222" t="s">
        <v>127</v>
      </c>
      <c r="G91" s="209" t="s">
        <v>67</v>
      </c>
      <c r="H91" s="111"/>
      <c r="I91" s="112" t="s">
        <v>58</v>
      </c>
      <c r="J91" s="113"/>
      <c r="K91" s="113"/>
      <c r="L91" s="216"/>
      <c r="M91" s="273"/>
      <c r="N91" s="273"/>
      <c r="O91" s="273"/>
      <c r="P91" s="273"/>
      <c r="Q91" s="273"/>
      <c r="R91" s="273"/>
      <c r="S91" s="273"/>
      <c r="T91" s="273"/>
      <c r="U91" s="276"/>
      <c r="V91" s="276"/>
      <c r="W91" s="276"/>
      <c r="X91" s="83"/>
    </row>
    <row r="92" spans="2:24" ht="47.25" customHeight="1" x14ac:dyDescent="0.35">
      <c r="B92" s="215" t="s">
        <v>6</v>
      </c>
      <c r="C92" s="223" t="s">
        <v>34</v>
      </c>
      <c r="D92" s="224">
        <f>G24+G57+G67+G80+G88</f>
        <v>760.35036619200014</v>
      </c>
      <c r="E92" s="225"/>
      <c r="F92" s="226">
        <v>0.05</v>
      </c>
      <c r="G92" s="129">
        <f>D92*F92</f>
        <v>38.017518309600007</v>
      </c>
      <c r="H92" s="111"/>
      <c r="I92" s="510" t="s">
        <v>120</v>
      </c>
      <c r="J92" s="511"/>
      <c r="K92" s="511"/>
      <c r="L92" s="274"/>
      <c r="M92" s="275"/>
      <c r="N92" s="270"/>
      <c r="O92" s="270"/>
      <c r="P92" s="270"/>
      <c r="Q92" s="270"/>
      <c r="R92" s="270"/>
      <c r="S92" s="270"/>
      <c r="T92" s="270"/>
      <c r="U92" s="270"/>
      <c r="V92" s="270"/>
      <c r="W92" s="276"/>
      <c r="X92" s="83"/>
    </row>
    <row r="93" spans="2:24" ht="57" customHeight="1" x14ac:dyDescent="0.3">
      <c r="B93" s="215" t="s">
        <v>7</v>
      </c>
      <c r="C93" s="223" t="s">
        <v>35</v>
      </c>
      <c r="D93" s="224">
        <f>G24+G57+G67+G80+G88+G92</f>
        <v>798.3678845016002</v>
      </c>
      <c r="E93" s="225"/>
      <c r="F93" s="226">
        <v>0.1</v>
      </c>
      <c r="G93" s="129">
        <f>D93*F93</f>
        <v>79.836788450160029</v>
      </c>
      <c r="H93" s="111"/>
      <c r="I93" s="504" t="s">
        <v>121</v>
      </c>
      <c r="J93" s="505"/>
      <c r="K93" s="505"/>
      <c r="L93" s="217"/>
      <c r="M93" s="262"/>
      <c r="N93" s="262"/>
      <c r="O93" s="262"/>
      <c r="P93" s="270"/>
      <c r="Q93" s="270"/>
      <c r="R93" s="270"/>
      <c r="S93" s="270"/>
      <c r="T93" s="270"/>
      <c r="U93" s="270"/>
      <c r="V93" s="270"/>
      <c r="W93" s="270"/>
      <c r="X93" s="97"/>
    </row>
    <row r="94" spans="2:24" ht="64.5" customHeight="1" x14ac:dyDescent="0.35">
      <c r="B94" s="215" t="s">
        <v>8</v>
      </c>
      <c r="C94" s="227" t="s">
        <v>128</v>
      </c>
      <c r="D94" s="228">
        <f>D92+G92+G93</f>
        <v>878.20467295176024</v>
      </c>
      <c r="E94" s="176"/>
      <c r="F94" s="179"/>
      <c r="G94" s="147">
        <f>D94/(1-E98)</f>
        <v>989.52639205832145</v>
      </c>
      <c r="H94" s="111"/>
      <c r="I94" s="116" t="s">
        <v>140</v>
      </c>
      <c r="J94" s="117"/>
      <c r="K94" s="117"/>
      <c r="L94" s="217"/>
      <c r="M94" s="262"/>
      <c r="N94" s="262"/>
      <c r="O94" s="262"/>
      <c r="P94" s="262"/>
      <c r="Q94" s="262"/>
      <c r="R94" s="262"/>
      <c r="S94" s="262"/>
      <c r="T94" s="262"/>
      <c r="U94" s="276"/>
      <c r="V94" s="276"/>
      <c r="W94" s="276"/>
      <c r="X94" s="83"/>
    </row>
    <row r="95" spans="2:24" ht="24.95" customHeight="1" x14ac:dyDescent="0.35">
      <c r="B95" s="215" t="s">
        <v>9</v>
      </c>
      <c r="C95" s="125" t="s">
        <v>36</v>
      </c>
      <c r="D95" s="229"/>
      <c r="E95" s="230">
        <v>1.6500000000000001E-2</v>
      </c>
      <c r="F95" s="231"/>
      <c r="G95" s="147">
        <f>G94*E95</f>
        <v>16.327185468962305</v>
      </c>
      <c r="H95" s="111"/>
      <c r="I95" s="116" t="s">
        <v>156</v>
      </c>
      <c r="J95" s="117"/>
      <c r="K95" s="117"/>
      <c r="L95" s="217"/>
      <c r="M95" s="262"/>
      <c r="N95" s="262"/>
      <c r="O95" s="262"/>
      <c r="P95" s="262"/>
      <c r="Q95" s="262"/>
      <c r="R95" s="262"/>
      <c r="S95" s="262"/>
      <c r="T95" s="262"/>
      <c r="U95" s="276"/>
      <c r="V95" s="276"/>
      <c r="W95" s="276"/>
      <c r="X95" s="83"/>
    </row>
    <row r="96" spans="2:24" ht="24.95" customHeight="1" x14ac:dyDescent="0.35">
      <c r="B96" s="215" t="s">
        <v>9</v>
      </c>
      <c r="C96" s="125" t="s">
        <v>37</v>
      </c>
      <c r="D96" s="229"/>
      <c r="E96" s="230">
        <v>7.5999999999999998E-2</v>
      </c>
      <c r="F96" s="231"/>
      <c r="G96" s="147">
        <f>G94*E96</f>
        <v>75.204005796432426</v>
      </c>
      <c r="H96" s="111"/>
      <c r="I96" s="116" t="s">
        <v>156</v>
      </c>
      <c r="J96" s="117"/>
      <c r="K96" s="117"/>
      <c r="L96" s="217"/>
      <c r="M96" s="262"/>
      <c r="N96" s="262"/>
      <c r="O96" s="262"/>
      <c r="P96" s="262"/>
      <c r="Q96" s="262"/>
      <c r="R96" s="262"/>
      <c r="S96" s="262"/>
      <c r="T96" s="262"/>
      <c r="U96" s="276"/>
      <c r="V96" s="276"/>
      <c r="W96" s="276"/>
      <c r="X96" s="83"/>
    </row>
    <row r="97" spans="2:24" ht="24.95" customHeight="1" x14ac:dyDescent="0.35">
      <c r="B97" s="215" t="s">
        <v>12</v>
      </c>
      <c r="C97" s="125" t="s">
        <v>38</v>
      </c>
      <c r="D97" s="229"/>
      <c r="E97" s="232">
        <v>0.02</v>
      </c>
      <c r="F97" s="232"/>
      <c r="G97" s="147">
        <f>G94*E97</f>
        <v>19.79052784116643</v>
      </c>
      <c r="H97" s="111"/>
      <c r="I97" s="116" t="s">
        <v>137</v>
      </c>
      <c r="J97" s="117"/>
      <c r="K97" s="118"/>
      <c r="L97" s="262"/>
      <c r="M97" s="262"/>
      <c r="N97" s="262"/>
      <c r="O97" s="262"/>
      <c r="P97" s="262"/>
      <c r="Q97" s="262"/>
      <c r="R97" s="262"/>
      <c r="S97" s="262"/>
      <c r="T97" s="262"/>
      <c r="U97" s="276"/>
      <c r="V97" s="276"/>
      <c r="W97" s="276"/>
      <c r="X97" s="83"/>
    </row>
    <row r="98" spans="2:24" ht="24.95" customHeight="1" x14ac:dyDescent="0.35">
      <c r="B98" s="215"/>
      <c r="C98" s="125"/>
      <c r="D98" s="157" t="s">
        <v>126</v>
      </c>
      <c r="E98" s="235">
        <f>E95+E96+E97</f>
        <v>0.1125</v>
      </c>
      <c r="F98" s="232"/>
      <c r="G98" s="147"/>
      <c r="H98" s="111"/>
      <c r="I98" s="247"/>
      <c r="J98" s="245"/>
      <c r="K98" s="246"/>
      <c r="L98" s="260"/>
      <c r="M98" s="260"/>
      <c r="N98" s="260"/>
      <c r="O98" s="260"/>
      <c r="P98" s="260"/>
      <c r="Q98" s="260"/>
      <c r="R98" s="260"/>
      <c r="S98" s="260"/>
      <c r="T98" s="260"/>
      <c r="U98" s="259"/>
      <c r="V98" s="259"/>
      <c r="W98" s="259"/>
    </row>
    <row r="99" spans="2:24" ht="24.95" customHeight="1" thickBot="1" x14ac:dyDescent="0.4">
      <c r="B99" s="142"/>
      <c r="C99" s="143"/>
      <c r="D99" s="143"/>
      <c r="E99" s="257"/>
      <c r="F99" s="257" t="s">
        <v>53</v>
      </c>
      <c r="G99" s="144">
        <f>G92+G93+G95+G96+G97</f>
        <v>229.1760258663212</v>
      </c>
      <c r="H99" s="111"/>
      <c r="I99" s="435" t="s">
        <v>274</v>
      </c>
      <c r="J99" s="252"/>
      <c r="K99" s="279"/>
      <c r="L99" s="111"/>
      <c r="M99" s="111"/>
      <c r="N99" s="111"/>
      <c r="O99" s="111"/>
      <c r="P99" s="111"/>
      <c r="Q99" s="111"/>
      <c r="R99" s="111"/>
      <c r="S99" s="111"/>
      <c r="T99" s="111"/>
      <c r="U99" s="259"/>
      <c r="V99" s="259"/>
      <c r="W99" s="259"/>
    </row>
    <row r="100" spans="2:24" ht="18" customHeight="1" thickBot="1" x14ac:dyDescent="0.4">
      <c r="B100" s="518"/>
      <c r="C100" s="519"/>
      <c r="D100" s="519"/>
      <c r="E100" s="519"/>
      <c r="F100" s="519"/>
      <c r="G100" s="520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259"/>
      <c r="V100" s="259"/>
      <c r="W100" s="259"/>
    </row>
    <row r="101" spans="2:24" ht="24.95" customHeight="1" x14ac:dyDescent="0.35">
      <c r="B101" s="521" t="s">
        <v>129</v>
      </c>
      <c r="C101" s="522"/>
      <c r="D101" s="522"/>
      <c r="E101" s="522"/>
      <c r="F101" s="522"/>
      <c r="G101" s="523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259"/>
      <c r="V101" s="259"/>
      <c r="W101" s="259"/>
    </row>
    <row r="102" spans="2:24" ht="24.95" customHeight="1" x14ac:dyDescent="0.35">
      <c r="B102" s="524" t="s">
        <v>130</v>
      </c>
      <c r="C102" s="525"/>
      <c r="D102" s="525"/>
      <c r="E102" s="525"/>
      <c r="F102" s="525"/>
      <c r="G102" s="238" t="s">
        <v>67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259"/>
      <c r="V102" s="259"/>
      <c r="W102" s="259"/>
    </row>
    <row r="103" spans="2:24" ht="24.95" customHeight="1" x14ac:dyDescent="0.35">
      <c r="B103" s="124" t="s">
        <v>6</v>
      </c>
      <c r="C103" s="512" t="s">
        <v>131</v>
      </c>
      <c r="D103" s="513"/>
      <c r="E103" s="513"/>
      <c r="F103" s="514"/>
      <c r="G103" s="147">
        <f>G24</f>
        <v>336.72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259"/>
      <c r="V103" s="259"/>
      <c r="W103" s="259"/>
    </row>
    <row r="104" spans="2:24" ht="24.95" customHeight="1" x14ac:dyDescent="0.35">
      <c r="B104" s="124" t="s">
        <v>7</v>
      </c>
      <c r="C104" s="512" t="s">
        <v>132</v>
      </c>
      <c r="D104" s="513"/>
      <c r="E104" s="513"/>
      <c r="F104" s="514"/>
      <c r="G104" s="147">
        <f>G57</f>
        <v>356.18563060800005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259"/>
      <c r="V104" s="259"/>
      <c r="W104" s="259"/>
    </row>
    <row r="105" spans="2:24" ht="24.95" customHeight="1" x14ac:dyDescent="0.35">
      <c r="B105" s="124" t="s">
        <v>8</v>
      </c>
      <c r="C105" s="512" t="s">
        <v>133</v>
      </c>
      <c r="D105" s="513"/>
      <c r="E105" s="513"/>
      <c r="F105" s="514"/>
      <c r="G105" s="129">
        <f>G67</f>
        <v>22.439424864000003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259"/>
      <c r="V105" s="259"/>
      <c r="W105" s="259"/>
    </row>
    <row r="106" spans="2:24" ht="24.95" customHeight="1" x14ac:dyDescent="0.35">
      <c r="B106" s="124" t="s">
        <v>9</v>
      </c>
      <c r="C106" s="512" t="s">
        <v>134</v>
      </c>
      <c r="D106" s="513"/>
      <c r="E106" s="513"/>
      <c r="F106" s="514"/>
      <c r="G106" s="129">
        <f>G80</f>
        <v>45.005310719999997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259"/>
      <c r="V106" s="259"/>
      <c r="W106" s="259"/>
    </row>
    <row r="107" spans="2:24" ht="24.95" customHeight="1" x14ac:dyDescent="0.35">
      <c r="B107" s="124" t="s">
        <v>10</v>
      </c>
      <c r="C107" s="512" t="s">
        <v>135</v>
      </c>
      <c r="D107" s="513"/>
      <c r="E107" s="513"/>
      <c r="F107" s="514"/>
      <c r="G107" s="129">
        <f>G88</f>
        <v>0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259"/>
      <c r="V107" s="259"/>
      <c r="W107" s="259"/>
    </row>
    <row r="108" spans="2:24" ht="24.95" customHeight="1" thickBot="1" x14ac:dyDescent="0.4">
      <c r="B108" s="239" t="s">
        <v>12</v>
      </c>
      <c r="C108" s="515" t="s">
        <v>136</v>
      </c>
      <c r="D108" s="516"/>
      <c r="E108" s="516"/>
      <c r="F108" s="517"/>
      <c r="G108" s="240">
        <f>G99</f>
        <v>229.1760258663212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259"/>
      <c r="V108" s="259"/>
      <c r="W108" s="259"/>
    </row>
    <row r="109" spans="2:24" ht="30" customHeight="1" thickBot="1" x14ac:dyDescent="0.4">
      <c r="B109" s="241"/>
      <c r="C109" s="242"/>
      <c r="D109" s="631" t="s">
        <v>138</v>
      </c>
      <c r="E109" s="631"/>
      <c r="F109" s="632"/>
      <c r="G109" s="243">
        <f>SUM(G103:G108)</f>
        <v>989.52639205832133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259"/>
      <c r="V109" s="259"/>
      <c r="W109" s="259"/>
    </row>
    <row r="110" spans="2:24" ht="18" customHeight="1" x14ac:dyDescent="0.25">
      <c r="B110" s="5"/>
      <c r="C110" s="5"/>
      <c r="D110" s="5"/>
      <c r="E110" s="5"/>
      <c r="F110" s="6"/>
      <c r="G110" s="7"/>
      <c r="J110" s="1"/>
      <c r="K110" s="1"/>
      <c r="L110" s="1"/>
      <c r="M110" s="1"/>
      <c r="N110" s="1"/>
      <c r="O110" s="1"/>
      <c r="P110" s="1"/>
    </row>
    <row r="111" spans="2:24" ht="20.25" x14ac:dyDescent="0.3">
      <c r="C111" s="19"/>
    </row>
    <row r="112" spans="2:24" x14ac:dyDescent="0.25">
      <c r="C112" s="4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</sheetData>
  <sheetProtection deleteColumns="0"/>
  <mergeCells count="116">
    <mergeCell ref="I84:I85"/>
    <mergeCell ref="I1:K1"/>
    <mergeCell ref="D109:F109"/>
    <mergeCell ref="E88:F88"/>
    <mergeCell ref="C87:F87"/>
    <mergeCell ref="C86:F86"/>
    <mergeCell ref="C85:F85"/>
    <mergeCell ref="C84:F84"/>
    <mergeCell ref="C83:F83"/>
    <mergeCell ref="B82:G82"/>
    <mergeCell ref="I21:K21"/>
    <mergeCell ref="I22:K22"/>
    <mergeCell ref="I30:K30"/>
    <mergeCell ref="I39:K39"/>
    <mergeCell ref="I64:K64"/>
    <mergeCell ref="I66:K66"/>
    <mergeCell ref="I92:K92"/>
    <mergeCell ref="I93:K93"/>
    <mergeCell ref="C33:F33"/>
    <mergeCell ref="B35:G35"/>
    <mergeCell ref="C36:E36"/>
    <mergeCell ref="C40:E40"/>
    <mergeCell ref="C41:E41"/>
    <mergeCell ref="C42:E42"/>
    <mergeCell ref="C37:E37"/>
    <mergeCell ref="C38:E38"/>
    <mergeCell ref="B4:D4"/>
    <mergeCell ref="E4:G4"/>
    <mergeCell ref="B5:D5"/>
    <mergeCell ref="E5:G5"/>
    <mergeCell ref="B6:D6"/>
    <mergeCell ref="E6:G6"/>
    <mergeCell ref="B1:G1"/>
    <mergeCell ref="B2:D2"/>
    <mergeCell ref="E2:G2"/>
    <mergeCell ref="B3:D3"/>
    <mergeCell ref="E3:G3"/>
    <mergeCell ref="B10:D10"/>
    <mergeCell ref="E10:G10"/>
    <mergeCell ref="B11:D11"/>
    <mergeCell ref="E11:G11"/>
    <mergeCell ref="B12:G12"/>
    <mergeCell ref="B7:D7"/>
    <mergeCell ref="E7:G7"/>
    <mergeCell ref="B8:D8"/>
    <mergeCell ref="E8:G8"/>
    <mergeCell ref="B9:D9"/>
    <mergeCell ref="E9:G9"/>
    <mergeCell ref="B16:G16"/>
    <mergeCell ref="B17:G17"/>
    <mergeCell ref="B13:D14"/>
    <mergeCell ref="E13:G13"/>
    <mergeCell ref="E14:G14"/>
    <mergeCell ref="B15:D15"/>
    <mergeCell ref="E15:G15"/>
    <mergeCell ref="C30:D30"/>
    <mergeCell ref="C31:D31"/>
    <mergeCell ref="E24:F24"/>
    <mergeCell ref="B26:G26"/>
    <mergeCell ref="B27:G27"/>
    <mergeCell ref="B28:G28"/>
    <mergeCell ref="C29:E29"/>
    <mergeCell ref="B25:G25"/>
    <mergeCell ref="C39:E39"/>
    <mergeCell ref="B48:B49"/>
    <mergeCell ref="C48:C49"/>
    <mergeCell ref="G48:G49"/>
    <mergeCell ref="B50:B51"/>
    <mergeCell ref="C50:D51"/>
    <mergeCell ref="G50:G51"/>
    <mergeCell ref="C43:E43"/>
    <mergeCell ref="C44:E44"/>
    <mergeCell ref="B46:G46"/>
    <mergeCell ref="C47:F47"/>
    <mergeCell ref="I48:K49"/>
    <mergeCell ref="I50:K51"/>
    <mergeCell ref="E57:F57"/>
    <mergeCell ref="B58:G58"/>
    <mergeCell ref="B59:G59"/>
    <mergeCell ref="C60:E60"/>
    <mergeCell ref="C52:F52"/>
    <mergeCell ref="C53:F53"/>
    <mergeCell ref="C54:F54"/>
    <mergeCell ref="C55:F55"/>
    <mergeCell ref="I63:K63"/>
    <mergeCell ref="C64:E64"/>
    <mergeCell ref="C65:E65"/>
    <mergeCell ref="C61:E61"/>
    <mergeCell ref="I61:K61"/>
    <mergeCell ref="C62:E62"/>
    <mergeCell ref="I62:K62"/>
    <mergeCell ref="C71:E71"/>
    <mergeCell ref="C72:E72"/>
    <mergeCell ref="C73:E73"/>
    <mergeCell ref="C66:E66"/>
    <mergeCell ref="B68:G68"/>
    <mergeCell ref="B69:G69"/>
    <mergeCell ref="C70:E70"/>
    <mergeCell ref="D67:E67"/>
    <mergeCell ref="C77:E77"/>
    <mergeCell ref="C79:F79"/>
    <mergeCell ref="E80:F80"/>
    <mergeCell ref="C108:F108"/>
    <mergeCell ref="B100:G100"/>
    <mergeCell ref="B101:G101"/>
    <mergeCell ref="B102:F102"/>
    <mergeCell ref="C103:F103"/>
    <mergeCell ref="B81:G81"/>
    <mergeCell ref="C74:E74"/>
    <mergeCell ref="C75:E75"/>
    <mergeCell ref="C76:E76"/>
    <mergeCell ref="B90:G90"/>
    <mergeCell ref="C104:F104"/>
    <mergeCell ref="C105:F105"/>
    <mergeCell ref="C106:F106"/>
    <mergeCell ref="C107:F107"/>
  </mergeCells>
  <hyperlinks>
    <hyperlink ref="J2" location="RESUMO!A1" display="&lt;- RESUMO"/>
    <hyperlink ref="I84:I85" location="'UNIFORMES E EPI''S'!A1" display="Valor obtido na aba &quot;Uniformes e Epi's&quot;"/>
    <hyperlink ref="I67" r:id="rId1"/>
    <hyperlink ref="I80" r:id="rId2"/>
    <hyperlink ref="I99" r:id="rId3"/>
  </hyperlinks>
  <pageMargins left="0.511811024" right="0.511811024" top="0.78740157499999996" bottom="0.78740157499999996" header="0.31496062000000002" footer="0.31496062000000002"/>
  <pageSetup paperSize="9" scale="50" fitToHeight="0" orientation="portrait" r:id="rId4"/>
  <legacyDrawing r:id="rId5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Y111"/>
  <sheetViews>
    <sheetView topLeftCell="A31" zoomScale="60" zoomScaleNormal="60" workbookViewId="0">
      <selection activeCell="I64" sqref="I64"/>
    </sheetView>
  </sheetViews>
  <sheetFormatPr defaultRowHeight="15" x14ac:dyDescent="0.25"/>
  <cols>
    <col min="1" max="1" width="3.28515625" style="8" customWidth="1"/>
    <col min="2" max="2" width="11.140625" style="8" customWidth="1"/>
    <col min="3" max="3" width="48.5703125" style="8" customWidth="1"/>
    <col min="4" max="4" width="32.140625" style="8" customWidth="1"/>
    <col min="5" max="5" width="35.7109375" style="8" customWidth="1"/>
    <col min="6" max="6" width="34.7109375" style="8" customWidth="1"/>
    <col min="7" max="7" width="30.7109375" style="8" customWidth="1"/>
    <col min="8" max="8" width="2.28515625" style="8" customWidth="1"/>
    <col min="9" max="9" width="60.7109375" style="8" customWidth="1"/>
    <col min="10" max="11" width="55.7109375" style="8" customWidth="1"/>
    <col min="12" max="12" width="4.140625" style="8" customWidth="1"/>
    <col min="13" max="13" width="12.5703125" style="8" customWidth="1"/>
    <col min="14" max="14" width="13.85546875" style="8" customWidth="1"/>
    <col min="15" max="15" width="14" style="8" customWidth="1"/>
    <col min="16" max="16" width="14.28515625" style="8" customWidth="1"/>
    <col min="17" max="17" width="15.140625" style="8" customWidth="1"/>
    <col min="18" max="18" width="16" style="8" customWidth="1"/>
    <col min="19" max="19" width="14.7109375" style="8" customWidth="1"/>
    <col min="20" max="20" width="13" style="8" customWidth="1"/>
    <col min="21" max="16384" width="9.140625" style="8"/>
  </cols>
  <sheetData>
    <row r="1" spans="2:23" ht="39.950000000000003" customHeight="1" thickBot="1" x14ac:dyDescent="0.4">
      <c r="B1" s="610" t="s">
        <v>39</v>
      </c>
      <c r="C1" s="611"/>
      <c r="D1" s="611"/>
      <c r="E1" s="611"/>
      <c r="F1" s="611"/>
      <c r="G1" s="612"/>
      <c r="H1" s="110"/>
      <c r="I1" s="503" t="s">
        <v>54</v>
      </c>
      <c r="J1" s="503"/>
      <c r="K1" s="503"/>
      <c r="L1" s="258"/>
      <c r="M1" s="258"/>
      <c r="N1" s="258"/>
      <c r="O1" s="258"/>
      <c r="P1" s="258"/>
      <c r="Q1" s="258"/>
      <c r="R1" s="258"/>
      <c r="S1" s="258"/>
      <c r="T1" s="258"/>
      <c r="U1" s="259"/>
      <c r="V1" s="259"/>
      <c r="W1" s="259"/>
    </row>
    <row r="2" spans="2:23" ht="24.95" customHeight="1" x14ac:dyDescent="0.35">
      <c r="B2" s="613" t="s">
        <v>0</v>
      </c>
      <c r="C2" s="614"/>
      <c r="D2" s="614"/>
      <c r="E2" s="615"/>
      <c r="F2" s="616"/>
      <c r="G2" s="617"/>
      <c r="H2" s="111"/>
      <c r="I2" s="112" t="s">
        <v>58</v>
      </c>
      <c r="J2" s="425" t="s">
        <v>294</v>
      </c>
      <c r="K2" s="273"/>
      <c r="L2" s="273"/>
      <c r="M2" s="260"/>
      <c r="N2" s="260"/>
      <c r="O2" s="260"/>
      <c r="P2" s="260"/>
      <c r="Q2" s="260"/>
      <c r="R2" s="260"/>
      <c r="S2" s="260"/>
      <c r="T2" s="260"/>
      <c r="U2" s="259"/>
      <c r="V2" s="259"/>
      <c r="W2" s="259"/>
    </row>
    <row r="3" spans="2:23" ht="24.95" customHeight="1" x14ac:dyDescent="0.35">
      <c r="B3" s="596" t="s">
        <v>1</v>
      </c>
      <c r="C3" s="597"/>
      <c r="D3" s="597"/>
      <c r="E3" s="595"/>
      <c r="F3" s="547"/>
      <c r="G3" s="548"/>
      <c r="H3" s="115"/>
      <c r="I3" s="116"/>
      <c r="J3" s="261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59"/>
      <c r="V3" s="259"/>
      <c r="W3" s="259"/>
    </row>
    <row r="4" spans="2:23" ht="24.95" customHeight="1" x14ac:dyDescent="0.35">
      <c r="B4" s="596" t="s">
        <v>2</v>
      </c>
      <c r="C4" s="597"/>
      <c r="D4" s="597"/>
      <c r="E4" s="595"/>
      <c r="F4" s="547"/>
      <c r="G4" s="548"/>
      <c r="H4" s="115"/>
      <c r="I4" s="116"/>
      <c r="J4" s="261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59"/>
      <c r="W4" s="259"/>
    </row>
    <row r="5" spans="2:23" ht="24.95" customHeight="1" x14ac:dyDescent="0.35">
      <c r="B5" s="598" t="s">
        <v>55</v>
      </c>
      <c r="C5" s="599"/>
      <c r="D5" s="600"/>
      <c r="E5" s="601"/>
      <c r="F5" s="602"/>
      <c r="G5" s="603"/>
      <c r="H5" s="115"/>
      <c r="I5" s="116"/>
      <c r="J5" s="261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59"/>
      <c r="W5" s="259"/>
    </row>
    <row r="6" spans="2:23" ht="24.95" customHeight="1" x14ac:dyDescent="0.35">
      <c r="B6" s="596" t="s">
        <v>3</v>
      </c>
      <c r="C6" s="597"/>
      <c r="D6" s="597"/>
      <c r="E6" s="595" t="s">
        <v>56</v>
      </c>
      <c r="F6" s="547"/>
      <c r="G6" s="548"/>
      <c r="H6" s="115"/>
      <c r="I6" s="116"/>
      <c r="J6" s="261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59"/>
      <c r="V6" s="259"/>
      <c r="W6" s="259"/>
    </row>
    <row r="7" spans="2:23" ht="24.95" customHeight="1" x14ac:dyDescent="0.35">
      <c r="B7" s="618" t="s">
        <v>40</v>
      </c>
      <c r="C7" s="619"/>
      <c r="D7" s="619"/>
      <c r="E7" s="601"/>
      <c r="F7" s="602"/>
      <c r="G7" s="603"/>
      <c r="H7" s="115"/>
      <c r="I7" s="116"/>
      <c r="J7" s="261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59"/>
      <c r="V7" s="259"/>
      <c r="W7" s="259"/>
    </row>
    <row r="8" spans="2:23" ht="24.95" customHeight="1" x14ac:dyDescent="0.35">
      <c r="B8" s="607" t="s">
        <v>57</v>
      </c>
      <c r="C8" s="608"/>
      <c r="D8" s="609"/>
      <c r="E8" s="601"/>
      <c r="F8" s="602"/>
      <c r="G8" s="603"/>
      <c r="H8" s="115"/>
      <c r="I8" s="116"/>
      <c r="J8" s="261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59"/>
      <c r="V8" s="259"/>
      <c r="W8" s="259"/>
    </row>
    <row r="9" spans="2:23" ht="24.95" customHeight="1" x14ac:dyDescent="0.35">
      <c r="B9" s="607" t="s">
        <v>45</v>
      </c>
      <c r="C9" s="608"/>
      <c r="D9" s="609"/>
      <c r="E9" s="595" t="s">
        <v>194</v>
      </c>
      <c r="F9" s="547"/>
      <c r="G9" s="548"/>
      <c r="H9" s="111"/>
      <c r="I9" s="116" t="s">
        <v>59</v>
      </c>
      <c r="J9" s="217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59"/>
      <c r="V9" s="259"/>
      <c r="W9" s="259"/>
    </row>
    <row r="10" spans="2:23" ht="24.95" customHeight="1" x14ac:dyDescent="0.35">
      <c r="B10" s="596" t="s">
        <v>4</v>
      </c>
      <c r="C10" s="597"/>
      <c r="D10" s="597"/>
      <c r="E10" s="595">
        <v>12</v>
      </c>
      <c r="F10" s="547"/>
      <c r="G10" s="548"/>
      <c r="H10" s="115"/>
      <c r="I10" s="116"/>
      <c r="J10" s="261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59"/>
      <c r="V10" s="259"/>
      <c r="W10" s="259"/>
    </row>
    <row r="11" spans="2:23" ht="24.95" customHeight="1" x14ac:dyDescent="0.35">
      <c r="B11" s="598" t="s">
        <v>122</v>
      </c>
      <c r="C11" s="599"/>
      <c r="D11" s="600"/>
      <c r="E11" s="601" t="s">
        <v>123</v>
      </c>
      <c r="F11" s="602"/>
      <c r="G11" s="603"/>
      <c r="H11" s="115"/>
      <c r="I11" s="116" t="s">
        <v>124</v>
      </c>
      <c r="J11" s="261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59"/>
      <c r="V11" s="259"/>
      <c r="W11" s="259"/>
    </row>
    <row r="12" spans="2:23" ht="18" customHeight="1" x14ac:dyDescent="0.35">
      <c r="B12" s="604"/>
      <c r="C12" s="605"/>
      <c r="D12" s="605"/>
      <c r="E12" s="605"/>
      <c r="F12" s="595"/>
      <c r="G12" s="606"/>
      <c r="H12" s="115"/>
      <c r="I12" s="116"/>
      <c r="J12" s="261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59"/>
      <c r="V12" s="259"/>
      <c r="W12" s="259"/>
    </row>
    <row r="13" spans="2:23" ht="24.95" customHeight="1" x14ac:dyDescent="0.35">
      <c r="B13" s="581" t="s">
        <v>41</v>
      </c>
      <c r="C13" s="582"/>
      <c r="D13" s="583"/>
      <c r="E13" s="587" t="s">
        <v>165</v>
      </c>
      <c r="F13" s="588"/>
      <c r="G13" s="589"/>
      <c r="H13" s="115"/>
      <c r="I13" s="116"/>
      <c r="J13" s="217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59"/>
      <c r="V13" s="259"/>
      <c r="W13" s="259"/>
    </row>
    <row r="14" spans="2:23" ht="24.95" customHeight="1" x14ac:dyDescent="0.35">
      <c r="B14" s="584"/>
      <c r="C14" s="585"/>
      <c r="D14" s="586"/>
      <c r="E14" s="590" t="s">
        <v>280</v>
      </c>
      <c r="F14" s="591"/>
      <c r="G14" s="592"/>
      <c r="H14" s="115"/>
      <c r="I14" s="116"/>
      <c r="J14" s="217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59"/>
      <c r="V14" s="259"/>
      <c r="W14" s="259"/>
    </row>
    <row r="15" spans="2:23" ht="24.95" customHeight="1" thickBot="1" x14ac:dyDescent="0.4">
      <c r="B15" s="593" t="s">
        <v>42</v>
      </c>
      <c r="C15" s="594"/>
      <c r="D15" s="594"/>
      <c r="E15" s="595">
        <v>1</v>
      </c>
      <c r="F15" s="547"/>
      <c r="G15" s="548"/>
      <c r="H15" s="115"/>
      <c r="I15" s="140"/>
      <c r="J15" s="217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59"/>
      <c r="V15" s="259"/>
      <c r="W15" s="259"/>
    </row>
    <row r="16" spans="2:23" ht="24.95" customHeight="1" x14ac:dyDescent="0.35">
      <c r="B16" s="578" t="s">
        <v>5</v>
      </c>
      <c r="C16" s="579"/>
      <c r="D16" s="579"/>
      <c r="E16" s="579"/>
      <c r="F16" s="579"/>
      <c r="G16" s="580"/>
      <c r="H16" s="115"/>
      <c r="I16" s="115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259"/>
      <c r="V16" s="259"/>
      <c r="W16" s="259"/>
    </row>
    <row r="17" spans="2:23" ht="24.95" customHeight="1" thickBot="1" x14ac:dyDescent="0.4">
      <c r="B17" s="533" t="s">
        <v>49</v>
      </c>
      <c r="C17" s="528"/>
      <c r="D17" s="528"/>
      <c r="E17" s="528"/>
      <c r="F17" s="528"/>
      <c r="G17" s="534"/>
      <c r="H17" s="115"/>
      <c r="I17" s="115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259"/>
      <c r="V17" s="259"/>
      <c r="W17" s="259"/>
    </row>
    <row r="18" spans="2:23" ht="24.95" customHeight="1" x14ac:dyDescent="0.35">
      <c r="B18" s="120" t="s">
        <v>62</v>
      </c>
      <c r="C18" s="145" t="s">
        <v>63</v>
      </c>
      <c r="D18" s="122" t="s">
        <v>64</v>
      </c>
      <c r="E18" s="122" t="s">
        <v>65</v>
      </c>
      <c r="F18" s="122" t="s">
        <v>66</v>
      </c>
      <c r="G18" s="123" t="s">
        <v>67</v>
      </c>
      <c r="H18" s="115"/>
      <c r="I18" s="112" t="s">
        <v>58</v>
      </c>
      <c r="J18" s="113"/>
      <c r="K18" s="216"/>
      <c r="L18" s="273"/>
      <c r="M18" s="260"/>
      <c r="N18" s="260"/>
      <c r="O18" s="260"/>
      <c r="P18" s="260"/>
      <c r="Q18" s="260"/>
      <c r="R18" s="260"/>
      <c r="S18" s="260"/>
      <c r="T18" s="260"/>
      <c r="U18" s="259"/>
      <c r="V18" s="259"/>
      <c r="W18" s="259"/>
    </row>
    <row r="19" spans="2:23" ht="24.95" customHeight="1" x14ac:dyDescent="0.35">
      <c r="B19" s="124" t="s">
        <v>6</v>
      </c>
      <c r="C19" s="125" t="s">
        <v>43</v>
      </c>
      <c r="D19" s="126" t="s">
        <v>68</v>
      </c>
      <c r="E19" s="127">
        <v>1</v>
      </c>
      <c r="F19" s="128">
        <v>0</v>
      </c>
      <c r="G19" s="129">
        <f>F19</f>
        <v>0</v>
      </c>
      <c r="H19" s="111"/>
      <c r="I19" s="130" t="s">
        <v>312</v>
      </c>
      <c r="J19" s="131"/>
      <c r="K19" s="261"/>
      <c r="L19" s="260"/>
      <c r="M19" s="260"/>
      <c r="N19" s="260"/>
      <c r="O19" s="260"/>
      <c r="P19" s="260"/>
      <c r="Q19" s="260"/>
      <c r="R19" s="260"/>
      <c r="S19" s="260"/>
      <c r="T19" s="260"/>
      <c r="U19" s="259"/>
      <c r="V19" s="259"/>
      <c r="W19" s="259"/>
    </row>
    <row r="20" spans="2:23" ht="24.95" customHeight="1" x14ac:dyDescent="0.35">
      <c r="B20" s="124" t="s">
        <v>7</v>
      </c>
      <c r="C20" s="125" t="s">
        <v>44</v>
      </c>
      <c r="D20" s="126" t="s">
        <v>68</v>
      </c>
      <c r="E20" s="127">
        <v>220</v>
      </c>
      <c r="F20" s="132">
        <f>(G19+G21)/E20</f>
        <v>0</v>
      </c>
      <c r="G20" s="129">
        <f>F20</f>
        <v>0</v>
      </c>
      <c r="H20" s="111"/>
      <c r="I20" s="116" t="s">
        <v>159</v>
      </c>
      <c r="J20" s="117"/>
      <c r="K20" s="217"/>
      <c r="L20" s="262"/>
      <c r="M20" s="262"/>
      <c r="N20" s="262"/>
      <c r="O20" s="262"/>
      <c r="P20" s="262"/>
      <c r="Q20" s="260"/>
      <c r="R20" s="260"/>
      <c r="S20" s="260"/>
      <c r="T20" s="260"/>
      <c r="U20" s="259"/>
      <c r="V20" s="259"/>
      <c r="W20" s="259"/>
    </row>
    <row r="21" spans="2:23" ht="24.95" customHeight="1" x14ac:dyDescent="0.35">
      <c r="B21" s="124" t="s">
        <v>8</v>
      </c>
      <c r="C21" s="125" t="s">
        <v>180</v>
      </c>
      <c r="D21" s="133">
        <v>0</v>
      </c>
      <c r="E21" s="134">
        <v>0</v>
      </c>
      <c r="F21" s="132">
        <f>F19*D21</f>
        <v>0</v>
      </c>
      <c r="G21" s="129">
        <f>F21</f>
        <v>0</v>
      </c>
      <c r="H21" s="111"/>
      <c r="I21" s="250"/>
      <c r="J21" s="251"/>
      <c r="K21" s="283"/>
      <c r="L21" s="284"/>
      <c r="M21" s="284"/>
      <c r="N21" s="284"/>
      <c r="O21" s="284"/>
      <c r="P21" s="284"/>
      <c r="Q21" s="284"/>
      <c r="R21" s="284"/>
      <c r="S21" s="284"/>
      <c r="T21" s="284"/>
      <c r="U21" s="259"/>
      <c r="V21" s="259"/>
      <c r="W21" s="259"/>
    </row>
    <row r="22" spans="2:23" ht="24.95" customHeight="1" x14ac:dyDescent="0.35">
      <c r="B22" s="124" t="s">
        <v>9</v>
      </c>
      <c r="C22" s="125" t="s">
        <v>69</v>
      </c>
      <c r="D22" s="133">
        <v>0</v>
      </c>
      <c r="E22" s="134">
        <v>0</v>
      </c>
      <c r="F22" s="132">
        <f>F20*D22</f>
        <v>0</v>
      </c>
      <c r="G22" s="129">
        <f>F22*E22</f>
        <v>0</v>
      </c>
      <c r="H22" s="111"/>
      <c r="I22" s="135"/>
      <c r="J22" s="136"/>
      <c r="K22" s="263"/>
      <c r="L22" s="264"/>
      <c r="M22" s="264"/>
      <c r="N22" s="264"/>
      <c r="O22" s="264"/>
      <c r="P22" s="264"/>
      <c r="Q22" s="264"/>
      <c r="R22" s="264"/>
      <c r="S22" s="264"/>
      <c r="T22" s="264"/>
      <c r="U22" s="259"/>
      <c r="V22" s="259"/>
      <c r="W22" s="259"/>
    </row>
    <row r="23" spans="2:23" ht="24.95" customHeight="1" thickBot="1" x14ac:dyDescent="0.4">
      <c r="B23" s="124" t="s">
        <v>10</v>
      </c>
      <c r="C23" s="125" t="s">
        <v>11</v>
      </c>
      <c r="D23" s="138"/>
      <c r="E23" s="132" t="s">
        <v>46</v>
      </c>
      <c r="F23" s="132"/>
      <c r="G23" s="129"/>
      <c r="H23" s="139"/>
      <c r="I23" s="140" t="s">
        <v>154</v>
      </c>
      <c r="J23" s="141"/>
      <c r="K23" s="217"/>
      <c r="L23" s="262"/>
      <c r="M23" s="262"/>
      <c r="N23" s="262"/>
      <c r="O23" s="262"/>
      <c r="P23" s="262"/>
      <c r="Q23" s="262"/>
      <c r="R23" s="262"/>
      <c r="S23" s="262"/>
      <c r="T23" s="262"/>
      <c r="U23" s="259"/>
      <c r="V23" s="259"/>
      <c r="W23" s="259"/>
    </row>
    <row r="24" spans="2:23" ht="24.95" customHeight="1" x14ac:dyDescent="0.35">
      <c r="B24" s="142"/>
      <c r="C24" s="143"/>
      <c r="D24" s="143"/>
      <c r="E24" s="528" t="s">
        <v>50</v>
      </c>
      <c r="F24" s="529"/>
      <c r="G24" s="144">
        <f>G19+G21+G22</f>
        <v>0</v>
      </c>
      <c r="H24" s="139"/>
      <c r="I24" s="139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259"/>
      <c r="V24" s="259"/>
      <c r="W24" s="259"/>
    </row>
    <row r="25" spans="2:23" ht="21" x14ac:dyDescent="0.35">
      <c r="B25" s="546"/>
      <c r="C25" s="547"/>
      <c r="D25" s="547"/>
      <c r="E25" s="547"/>
      <c r="F25" s="547"/>
      <c r="G25" s="548"/>
      <c r="H25" s="115"/>
      <c r="I25" s="115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259"/>
      <c r="V25" s="259"/>
      <c r="W25" s="259"/>
    </row>
    <row r="26" spans="2:23" ht="24.95" customHeight="1" x14ac:dyDescent="0.35">
      <c r="B26" s="533" t="s">
        <v>13</v>
      </c>
      <c r="C26" s="528"/>
      <c r="D26" s="528"/>
      <c r="E26" s="528"/>
      <c r="F26" s="528"/>
      <c r="G26" s="534"/>
      <c r="H26" s="115"/>
      <c r="I26" s="115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259"/>
      <c r="V26" s="259"/>
      <c r="W26" s="259"/>
    </row>
    <row r="27" spans="2:23" ht="24.95" customHeight="1" thickBot="1" x14ac:dyDescent="0.4">
      <c r="B27" s="552" t="s">
        <v>72</v>
      </c>
      <c r="C27" s="553"/>
      <c r="D27" s="553"/>
      <c r="E27" s="553"/>
      <c r="F27" s="553"/>
      <c r="G27" s="554"/>
      <c r="H27" s="115"/>
      <c r="I27" s="115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259"/>
      <c r="V27" s="259"/>
      <c r="W27" s="259"/>
    </row>
    <row r="28" spans="2:23" ht="24.95" customHeight="1" x14ac:dyDescent="0.35">
      <c r="B28" s="120" t="s">
        <v>73</v>
      </c>
      <c r="C28" s="576" t="s">
        <v>74</v>
      </c>
      <c r="D28" s="555"/>
      <c r="E28" s="577"/>
      <c r="F28" s="122" t="s">
        <v>64</v>
      </c>
      <c r="G28" s="123" t="s">
        <v>67</v>
      </c>
      <c r="H28" s="115"/>
      <c r="I28" s="112" t="s">
        <v>58</v>
      </c>
      <c r="J28" s="113"/>
      <c r="K28" s="113"/>
      <c r="L28" s="216"/>
      <c r="M28" s="260"/>
      <c r="N28" s="260"/>
      <c r="O28" s="260"/>
      <c r="P28" s="260"/>
      <c r="Q28" s="260"/>
      <c r="R28" s="260"/>
      <c r="S28" s="260"/>
      <c r="T28" s="260"/>
      <c r="U28" s="259"/>
      <c r="V28" s="259"/>
      <c r="W28" s="259"/>
    </row>
    <row r="29" spans="2:23" ht="54.75" customHeight="1" x14ac:dyDescent="0.35">
      <c r="B29" s="124" t="s">
        <v>6</v>
      </c>
      <c r="C29" s="531" t="s">
        <v>75</v>
      </c>
      <c r="D29" s="542"/>
      <c r="E29" s="146" t="s">
        <v>76</v>
      </c>
      <c r="F29" s="146">
        <v>8.3299999999999999E-2</v>
      </c>
      <c r="G29" s="147">
        <f>G24*F29</f>
        <v>0</v>
      </c>
      <c r="H29" s="115"/>
      <c r="I29" s="504" t="s">
        <v>79</v>
      </c>
      <c r="J29" s="505"/>
      <c r="K29" s="505"/>
      <c r="L29" s="217"/>
      <c r="M29" s="262"/>
      <c r="N29" s="262"/>
      <c r="O29" s="262"/>
      <c r="P29" s="262"/>
      <c r="Q29" s="262"/>
      <c r="R29" s="262"/>
      <c r="S29" s="262"/>
      <c r="T29" s="262"/>
      <c r="U29" s="259"/>
      <c r="V29" s="259"/>
      <c r="W29" s="259"/>
    </row>
    <row r="30" spans="2:23" ht="24.95" customHeight="1" thickBot="1" x14ac:dyDescent="0.4">
      <c r="B30" s="124" t="s">
        <v>7</v>
      </c>
      <c r="C30" s="531" t="s">
        <v>48</v>
      </c>
      <c r="D30" s="542"/>
      <c r="E30" s="148" t="s">
        <v>77</v>
      </c>
      <c r="F30" s="148">
        <v>0.121</v>
      </c>
      <c r="G30" s="147">
        <f>G24*F30</f>
        <v>0</v>
      </c>
      <c r="H30" s="115"/>
      <c r="I30" s="140" t="s">
        <v>80</v>
      </c>
      <c r="J30" s="252"/>
      <c r="K30" s="252"/>
      <c r="L30" s="261"/>
      <c r="M30" s="260"/>
      <c r="N30" s="260"/>
      <c r="O30" s="260"/>
      <c r="P30" s="260"/>
      <c r="Q30" s="260"/>
      <c r="R30" s="260"/>
      <c r="S30" s="260"/>
      <c r="T30" s="260"/>
      <c r="U30" s="259"/>
      <c r="V30" s="259"/>
      <c r="W30" s="259"/>
    </row>
    <row r="31" spans="2:23" ht="24.95" customHeight="1" x14ac:dyDescent="0.35">
      <c r="B31" s="149"/>
      <c r="C31" s="150"/>
      <c r="D31" s="150"/>
      <c r="E31" s="151"/>
      <c r="F31" s="152" t="s">
        <v>71</v>
      </c>
      <c r="G31" s="153">
        <f>G29+G30</f>
        <v>0</v>
      </c>
      <c r="H31" s="115"/>
      <c r="I31" s="115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259"/>
      <c r="V31" s="259"/>
      <c r="W31" s="259"/>
    </row>
    <row r="32" spans="2:23" ht="24.95" customHeight="1" x14ac:dyDescent="0.35">
      <c r="B32" s="124" t="s">
        <v>8</v>
      </c>
      <c r="C32" s="570" t="s">
        <v>78</v>
      </c>
      <c r="D32" s="571"/>
      <c r="E32" s="571"/>
      <c r="F32" s="572"/>
      <c r="G32" s="154">
        <f>F44*G31</f>
        <v>0</v>
      </c>
      <c r="H32" s="115"/>
      <c r="I32" s="115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259"/>
      <c r="V32" s="259"/>
      <c r="W32" s="259"/>
    </row>
    <row r="33" spans="2:23" ht="24.95" customHeight="1" x14ac:dyDescent="0.35">
      <c r="B33" s="155"/>
      <c r="C33" s="156"/>
      <c r="D33" s="156"/>
      <c r="E33" s="156"/>
      <c r="F33" s="157" t="s">
        <v>84</v>
      </c>
      <c r="G33" s="158">
        <f>G31+G32</f>
        <v>0</v>
      </c>
      <c r="H33" s="115"/>
      <c r="I33" s="115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259"/>
      <c r="V33" s="259"/>
      <c r="W33" s="259"/>
    </row>
    <row r="34" spans="2:23" ht="51" customHeight="1" thickBot="1" x14ac:dyDescent="0.4">
      <c r="B34" s="573" t="s">
        <v>82</v>
      </c>
      <c r="C34" s="574"/>
      <c r="D34" s="574"/>
      <c r="E34" s="574"/>
      <c r="F34" s="574"/>
      <c r="G34" s="575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259"/>
      <c r="V34" s="259"/>
      <c r="W34" s="259"/>
    </row>
    <row r="35" spans="2:23" ht="24.95" customHeight="1" x14ac:dyDescent="0.35">
      <c r="B35" s="159" t="s">
        <v>81</v>
      </c>
      <c r="C35" s="569" t="s">
        <v>83</v>
      </c>
      <c r="D35" s="569"/>
      <c r="E35" s="569"/>
      <c r="F35" s="160" t="s">
        <v>64</v>
      </c>
      <c r="G35" s="161" t="s">
        <v>67</v>
      </c>
      <c r="H35" s="111"/>
      <c r="I35" s="112" t="s">
        <v>58</v>
      </c>
      <c r="J35" s="113"/>
      <c r="K35" s="113"/>
      <c r="L35" s="216"/>
      <c r="M35" s="260"/>
      <c r="N35" s="260"/>
      <c r="O35" s="260"/>
      <c r="P35" s="260"/>
      <c r="Q35" s="260"/>
      <c r="R35" s="260"/>
      <c r="S35" s="260"/>
      <c r="T35" s="260"/>
      <c r="U35" s="259"/>
      <c r="V35" s="259"/>
      <c r="W35" s="259"/>
    </row>
    <row r="36" spans="2:23" ht="24.95" customHeight="1" x14ac:dyDescent="0.35">
      <c r="B36" s="215" t="s">
        <v>6</v>
      </c>
      <c r="C36" s="541" t="s">
        <v>14</v>
      </c>
      <c r="D36" s="531"/>
      <c r="E36" s="542"/>
      <c r="F36" s="146">
        <v>0.2</v>
      </c>
      <c r="G36" s="163">
        <f>G24*F36</f>
        <v>0</v>
      </c>
      <c r="H36" s="111"/>
      <c r="I36" s="116" t="s">
        <v>85</v>
      </c>
      <c r="J36" s="117"/>
      <c r="K36" s="117"/>
      <c r="L36" s="217"/>
      <c r="M36" s="262"/>
      <c r="N36" s="262"/>
      <c r="O36" s="262"/>
      <c r="P36" s="262"/>
      <c r="Q36" s="262"/>
      <c r="R36" s="262"/>
      <c r="S36" s="262"/>
      <c r="T36" s="262"/>
      <c r="U36" s="259"/>
      <c r="V36" s="259"/>
      <c r="W36" s="259"/>
    </row>
    <row r="37" spans="2:23" ht="24.95" customHeight="1" x14ac:dyDescent="0.35">
      <c r="B37" s="215" t="s">
        <v>7</v>
      </c>
      <c r="C37" s="541" t="s">
        <v>15</v>
      </c>
      <c r="D37" s="531"/>
      <c r="E37" s="542"/>
      <c r="F37" s="148">
        <v>2.5000000000000001E-2</v>
      </c>
      <c r="G37" s="163">
        <f>G24*F37</f>
        <v>0</v>
      </c>
      <c r="H37" s="111"/>
      <c r="I37" s="116" t="s">
        <v>85</v>
      </c>
      <c r="J37" s="117"/>
      <c r="K37" s="117"/>
      <c r="L37" s="217"/>
      <c r="M37" s="262"/>
      <c r="N37" s="262"/>
      <c r="O37" s="262"/>
      <c r="P37" s="262"/>
      <c r="Q37" s="262"/>
      <c r="R37" s="262"/>
      <c r="S37" s="262"/>
      <c r="T37" s="262"/>
      <c r="U37" s="259"/>
      <c r="V37" s="259"/>
      <c r="W37" s="259"/>
    </row>
    <row r="38" spans="2:23" ht="50.25" customHeight="1" x14ac:dyDescent="0.35">
      <c r="B38" s="215" t="s">
        <v>8</v>
      </c>
      <c r="C38" s="541" t="s">
        <v>86</v>
      </c>
      <c r="D38" s="531"/>
      <c r="E38" s="542"/>
      <c r="F38" s="164">
        <v>0.06</v>
      </c>
      <c r="G38" s="165">
        <f>G24*F38</f>
        <v>0</v>
      </c>
      <c r="H38" s="166"/>
      <c r="I38" s="504" t="s">
        <v>275</v>
      </c>
      <c r="J38" s="505"/>
      <c r="K38" s="505"/>
      <c r="L38" s="217"/>
      <c r="M38" s="262"/>
      <c r="N38" s="262"/>
      <c r="O38" s="262"/>
      <c r="P38" s="262"/>
      <c r="Q38" s="262"/>
      <c r="R38" s="262"/>
      <c r="S38" s="262"/>
      <c r="T38" s="262"/>
      <c r="U38" s="259"/>
      <c r="V38" s="259"/>
      <c r="W38" s="259"/>
    </row>
    <row r="39" spans="2:23" ht="24.95" customHeight="1" x14ac:dyDescent="0.35">
      <c r="B39" s="215" t="s">
        <v>9</v>
      </c>
      <c r="C39" s="541" t="s">
        <v>16</v>
      </c>
      <c r="D39" s="531"/>
      <c r="E39" s="542"/>
      <c r="F39" s="148">
        <v>1.4999999999999999E-2</v>
      </c>
      <c r="G39" s="163">
        <f>G24*F39</f>
        <v>0</v>
      </c>
      <c r="H39" s="111"/>
      <c r="I39" s="116" t="s">
        <v>85</v>
      </c>
      <c r="J39" s="117"/>
      <c r="K39" s="117"/>
      <c r="L39" s="217"/>
      <c r="M39" s="262"/>
      <c r="N39" s="262"/>
      <c r="O39" s="262"/>
      <c r="P39" s="262"/>
      <c r="Q39" s="262"/>
      <c r="R39" s="262"/>
      <c r="S39" s="262"/>
      <c r="T39" s="262"/>
      <c r="U39" s="259"/>
      <c r="V39" s="259"/>
      <c r="W39" s="259"/>
    </row>
    <row r="40" spans="2:23" ht="24.95" customHeight="1" x14ac:dyDescent="0.35">
      <c r="B40" s="215" t="s">
        <v>10</v>
      </c>
      <c r="C40" s="541" t="s">
        <v>47</v>
      </c>
      <c r="D40" s="531"/>
      <c r="E40" s="542"/>
      <c r="F40" s="148">
        <v>0.01</v>
      </c>
      <c r="G40" s="163">
        <f>G24*F40</f>
        <v>0</v>
      </c>
      <c r="H40" s="111"/>
      <c r="I40" s="116" t="s">
        <v>85</v>
      </c>
      <c r="J40" s="117"/>
      <c r="K40" s="117"/>
      <c r="L40" s="217"/>
      <c r="M40" s="262"/>
      <c r="N40" s="262"/>
      <c r="O40" s="262"/>
      <c r="P40" s="262"/>
      <c r="Q40" s="262"/>
      <c r="R40" s="262"/>
      <c r="S40" s="262"/>
      <c r="T40" s="262"/>
      <c r="U40" s="259"/>
      <c r="V40" s="259"/>
      <c r="W40" s="259"/>
    </row>
    <row r="41" spans="2:23" ht="24.95" customHeight="1" x14ac:dyDescent="0.35">
      <c r="B41" s="215" t="s">
        <v>12</v>
      </c>
      <c r="C41" s="541" t="s">
        <v>17</v>
      </c>
      <c r="D41" s="531"/>
      <c r="E41" s="542"/>
      <c r="F41" s="148">
        <v>6.0000000000000001E-3</v>
      </c>
      <c r="G41" s="163">
        <f>G24*F41</f>
        <v>0</v>
      </c>
      <c r="H41" s="111"/>
      <c r="I41" s="116" t="s">
        <v>85</v>
      </c>
      <c r="J41" s="117"/>
      <c r="K41" s="117"/>
      <c r="L41" s="217"/>
      <c r="M41" s="262"/>
      <c r="N41" s="262"/>
      <c r="O41" s="262"/>
      <c r="P41" s="262"/>
      <c r="Q41" s="262"/>
      <c r="R41" s="262"/>
      <c r="S41" s="262"/>
      <c r="T41" s="262"/>
      <c r="U41" s="259"/>
      <c r="V41" s="259"/>
      <c r="W41" s="259"/>
    </row>
    <row r="42" spans="2:23" ht="24.95" customHeight="1" x14ac:dyDescent="0.35">
      <c r="B42" s="215" t="s">
        <v>18</v>
      </c>
      <c r="C42" s="541" t="s">
        <v>19</v>
      </c>
      <c r="D42" s="531"/>
      <c r="E42" s="542"/>
      <c r="F42" s="148">
        <v>2E-3</v>
      </c>
      <c r="G42" s="163">
        <f>G24*F42</f>
        <v>0</v>
      </c>
      <c r="H42" s="111"/>
      <c r="I42" s="116" t="s">
        <v>85</v>
      </c>
      <c r="J42" s="117"/>
      <c r="K42" s="117"/>
      <c r="L42" s="217"/>
      <c r="M42" s="262"/>
      <c r="N42" s="262"/>
      <c r="O42" s="262"/>
      <c r="P42" s="262"/>
      <c r="Q42" s="262"/>
      <c r="R42" s="262"/>
      <c r="S42" s="262"/>
      <c r="T42" s="262"/>
      <c r="U42" s="259"/>
      <c r="V42" s="259"/>
      <c r="W42" s="259"/>
    </row>
    <row r="43" spans="2:23" ht="24.95" customHeight="1" thickBot="1" x14ac:dyDescent="0.4">
      <c r="B43" s="215" t="s">
        <v>20</v>
      </c>
      <c r="C43" s="541" t="s">
        <v>21</v>
      </c>
      <c r="D43" s="531"/>
      <c r="E43" s="542"/>
      <c r="F43" s="148">
        <v>0.08</v>
      </c>
      <c r="G43" s="163">
        <f>G24*F43</f>
        <v>0</v>
      </c>
      <c r="H43" s="111"/>
      <c r="I43" s="140" t="s">
        <v>85</v>
      </c>
      <c r="J43" s="141"/>
      <c r="K43" s="141"/>
      <c r="L43" s="217"/>
      <c r="M43" s="262"/>
      <c r="N43" s="262"/>
      <c r="O43" s="262"/>
      <c r="P43" s="262"/>
      <c r="Q43" s="262"/>
      <c r="R43" s="262"/>
      <c r="S43" s="262"/>
      <c r="T43" s="262"/>
      <c r="U43" s="259"/>
      <c r="V43" s="259"/>
      <c r="W43" s="259"/>
    </row>
    <row r="44" spans="2:23" ht="24.95" customHeight="1" x14ac:dyDescent="0.35">
      <c r="B44" s="169"/>
      <c r="C44" s="170"/>
      <c r="D44" s="171"/>
      <c r="E44" s="172" t="s">
        <v>87</v>
      </c>
      <c r="F44" s="172">
        <f>SUM(F36:F43)</f>
        <v>0.39800000000000008</v>
      </c>
      <c r="G44" s="173">
        <f>SUM(G36:G43)</f>
        <v>0</v>
      </c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259"/>
      <c r="V44" s="259"/>
      <c r="W44" s="259"/>
    </row>
    <row r="45" spans="2:23" ht="18" customHeight="1" thickBot="1" x14ac:dyDescent="0.4">
      <c r="B45" s="552" t="s">
        <v>22</v>
      </c>
      <c r="C45" s="553"/>
      <c r="D45" s="553"/>
      <c r="E45" s="553"/>
      <c r="F45" s="553"/>
      <c r="G45" s="554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259"/>
      <c r="V45" s="259"/>
      <c r="W45" s="259"/>
    </row>
    <row r="46" spans="2:23" ht="24.95" customHeight="1" x14ac:dyDescent="0.35">
      <c r="B46" s="120" t="s">
        <v>88</v>
      </c>
      <c r="C46" s="555" t="s">
        <v>89</v>
      </c>
      <c r="D46" s="555"/>
      <c r="E46" s="555"/>
      <c r="F46" s="555"/>
      <c r="G46" s="123" t="s">
        <v>67</v>
      </c>
      <c r="H46" s="111"/>
      <c r="I46" s="112" t="s">
        <v>58</v>
      </c>
      <c r="J46" s="113"/>
      <c r="K46" s="113"/>
      <c r="L46" s="216"/>
      <c r="M46" s="260"/>
      <c r="N46" s="260"/>
      <c r="O46" s="260"/>
      <c r="P46" s="260"/>
      <c r="Q46" s="260"/>
      <c r="R46" s="260"/>
      <c r="S46" s="260"/>
      <c r="T46" s="260"/>
      <c r="U46" s="259"/>
      <c r="V46" s="259"/>
      <c r="W46" s="259"/>
    </row>
    <row r="47" spans="2:23" ht="39.950000000000003" customHeight="1" x14ac:dyDescent="0.35">
      <c r="B47" s="556" t="s">
        <v>6</v>
      </c>
      <c r="C47" s="558" t="s">
        <v>90</v>
      </c>
      <c r="D47" s="174" t="s">
        <v>91</v>
      </c>
      <c r="E47" s="175" t="s">
        <v>92</v>
      </c>
      <c r="F47" s="176" t="s">
        <v>94</v>
      </c>
      <c r="G47" s="560">
        <f>IF((D48*E48*F48)-(G19*0.06)&lt;0,0,((D48*E48*F48)-(G19*0.06)))</f>
        <v>184.8</v>
      </c>
      <c r="H47" s="177"/>
      <c r="I47" s="504" t="s">
        <v>276</v>
      </c>
      <c r="J47" s="505"/>
      <c r="K47" s="505"/>
      <c r="L47" s="267"/>
      <c r="M47" s="268"/>
      <c r="N47" s="268"/>
      <c r="O47" s="268"/>
      <c r="P47" s="268"/>
      <c r="Q47" s="268"/>
      <c r="R47" s="268"/>
      <c r="S47" s="268"/>
      <c r="T47" s="268"/>
      <c r="U47" s="259"/>
      <c r="V47" s="259"/>
      <c r="W47" s="259"/>
    </row>
    <row r="48" spans="2:23" ht="39.950000000000003" customHeight="1" x14ac:dyDescent="0.35">
      <c r="B48" s="557"/>
      <c r="C48" s="559"/>
      <c r="D48" s="178">
        <v>2</v>
      </c>
      <c r="E48" s="175">
        <v>4.2</v>
      </c>
      <c r="F48" s="179">
        <v>22</v>
      </c>
      <c r="G48" s="561"/>
      <c r="H48" s="177"/>
      <c r="I48" s="504"/>
      <c r="J48" s="505"/>
      <c r="K48" s="505"/>
      <c r="L48" s="267"/>
      <c r="M48" s="268"/>
      <c r="N48" s="268"/>
      <c r="O48" s="268"/>
      <c r="P48" s="268"/>
      <c r="Q48" s="268"/>
      <c r="R48" s="268"/>
      <c r="S48" s="268"/>
      <c r="T48" s="268"/>
      <c r="U48" s="259"/>
      <c r="V48" s="259"/>
      <c r="W48" s="259"/>
    </row>
    <row r="49" spans="2:25" ht="39.950000000000003" customHeight="1" x14ac:dyDescent="0.35">
      <c r="B49" s="556" t="s">
        <v>7</v>
      </c>
      <c r="C49" s="562" t="s">
        <v>93</v>
      </c>
      <c r="D49" s="563"/>
      <c r="E49" s="180" t="s">
        <v>92</v>
      </c>
      <c r="F49" s="181" t="s">
        <v>94</v>
      </c>
      <c r="G49" s="560">
        <f>(E50*F50)*(100%-0%)</f>
        <v>0</v>
      </c>
      <c r="H49" s="177"/>
      <c r="I49" s="504" t="s">
        <v>258</v>
      </c>
      <c r="J49" s="505"/>
      <c r="K49" s="505"/>
      <c r="L49" s="267"/>
      <c r="M49" s="268"/>
      <c r="N49" s="268"/>
      <c r="O49" s="268"/>
      <c r="P49" s="268"/>
      <c r="Q49" s="268"/>
      <c r="R49" s="268"/>
      <c r="S49" s="268"/>
      <c r="T49" s="268"/>
      <c r="U49" s="259"/>
      <c r="V49" s="259"/>
      <c r="W49" s="259"/>
    </row>
    <row r="50" spans="2:25" ht="39.950000000000003" customHeight="1" x14ac:dyDescent="0.35">
      <c r="B50" s="557"/>
      <c r="C50" s="564"/>
      <c r="D50" s="565"/>
      <c r="E50" s="182">
        <v>0</v>
      </c>
      <c r="F50" s="183">
        <v>22</v>
      </c>
      <c r="G50" s="561"/>
      <c r="H50" s="184"/>
      <c r="I50" s="504"/>
      <c r="J50" s="505"/>
      <c r="K50" s="505"/>
      <c r="L50" s="267"/>
      <c r="M50" s="268"/>
      <c r="N50" s="268"/>
      <c r="O50" s="268"/>
      <c r="P50" s="268"/>
      <c r="Q50" s="268"/>
      <c r="R50" s="268"/>
      <c r="S50" s="268"/>
      <c r="T50" s="268"/>
      <c r="U50" s="259"/>
      <c r="V50" s="259"/>
      <c r="W50" s="259"/>
    </row>
    <row r="51" spans="2:25" ht="24.95" customHeight="1" x14ac:dyDescent="0.35">
      <c r="B51" s="215" t="s">
        <v>8</v>
      </c>
      <c r="C51" s="512" t="s">
        <v>95</v>
      </c>
      <c r="D51" s="513"/>
      <c r="E51" s="513"/>
      <c r="F51" s="514"/>
      <c r="G51" s="165">
        <v>0</v>
      </c>
      <c r="H51" s="185"/>
      <c r="I51" s="116" t="s">
        <v>259</v>
      </c>
      <c r="J51" s="117"/>
      <c r="K51" s="117"/>
      <c r="L51" s="261"/>
      <c r="M51" s="260"/>
      <c r="N51" s="260"/>
      <c r="O51" s="260"/>
      <c r="P51" s="260"/>
      <c r="Q51" s="260"/>
      <c r="R51" s="260"/>
      <c r="S51" s="260"/>
      <c r="T51" s="260"/>
      <c r="U51" s="259"/>
      <c r="V51" s="259"/>
      <c r="W51" s="259"/>
    </row>
    <row r="52" spans="2:25" ht="24.95" customHeight="1" x14ac:dyDescent="0.35">
      <c r="B52" s="215" t="s">
        <v>9</v>
      </c>
      <c r="C52" s="512" t="s">
        <v>96</v>
      </c>
      <c r="D52" s="513"/>
      <c r="E52" s="513"/>
      <c r="F52" s="514"/>
      <c r="G52" s="186">
        <v>0</v>
      </c>
      <c r="H52" s="139"/>
      <c r="I52" s="116" t="s">
        <v>259</v>
      </c>
      <c r="J52" s="117"/>
      <c r="K52" s="117"/>
      <c r="L52" s="261"/>
      <c r="M52" s="260"/>
      <c r="N52" s="260"/>
      <c r="O52" s="260"/>
      <c r="P52" s="260"/>
      <c r="Q52" s="260"/>
      <c r="R52" s="260"/>
      <c r="S52" s="260"/>
      <c r="T52" s="260"/>
      <c r="U52" s="259"/>
      <c r="V52" s="259"/>
      <c r="W52" s="259"/>
    </row>
    <row r="53" spans="2:25" ht="24.95" customHeight="1" x14ac:dyDescent="0.35">
      <c r="B53" s="215" t="s">
        <v>10</v>
      </c>
      <c r="C53" s="512" t="s">
        <v>97</v>
      </c>
      <c r="D53" s="513"/>
      <c r="E53" s="513"/>
      <c r="F53" s="514"/>
      <c r="G53" s="187">
        <v>0</v>
      </c>
      <c r="H53" s="139"/>
      <c r="I53" s="116" t="s">
        <v>259</v>
      </c>
      <c r="J53" s="117"/>
      <c r="K53" s="117"/>
      <c r="L53" s="261"/>
      <c r="M53" s="260"/>
      <c r="N53" s="260"/>
      <c r="O53" s="260"/>
      <c r="P53" s="260"/>
      <c r="Q53" s="260"/>
      <c r="R53" s="260"/>
      <c r="S53" s="260"/>
      <c r="T53" s="260"/>
      <c r="U53" s="259"/>
      <c r="V53" s="259"/>
      <c r="W53" s="259"/>
    </row>
    <row r="54" spans="2:25" ht="24.95" customHeight="1" thickBot="1" x14ac:dyDescent="0.4">
      <c r="B54" s="215" t="s">
        <v>18</v>
      </c>
      <c r="C54" s="535" t="s">
        <v>11</v>
      </c>
      <c r="D54" s="536"/>
      <c r="E54" s="536"/>
      <c r="F54" s="537"/>
      <c r="G54" s="187"/>
      <c r="H54" s="139"/>
      <c r="I54" s="140" t="s">
        <v>154</v>
      </c>
      <c r="J54" s="252"/>
      <c r="K54" s="252"/>
      <c r="L54" s="261"/>
      <c r="M54" s="260"/>
      <c r="N54" s="260"/>
      <c r="O54" s="260"/>
      <c r="P54" s="260"/>
      <c r="Q54" s="260"/>
      <c r="R54" s="260"/>
      <c r="S54" s="260"/>
      <c r="T54" s="260"/>
      <c r="U54" s="259"/>
      <c r="V54" s="259"/>
      <c r="W54" s="259"/>
    </row>
    <row r="55" spans="2:25" ht="24.95" customHeight="1" x14ac:dyDescent="0.35">
      <c r="B55" s="169"/>
      <c r="C55" s="170"/>
      <c r="D55" s="170"/>
      <c r="E55" s="170"/>
      <c r="F55" s="188" t="s">
        <v>71</v>
      </c>
      <c r="G55" s="173">
        <f>SUM(G47:G54)</f>
        <v>184.8</v>
      </c>
      <c r="H55" s="111"/>
      <c r="I55" s="253"/>
      <c r="J55" s="253"/>
      <c r="K55" s="253"/>
      <c r="L55" s="278"/>
      <c r="M55" s="278"/>
      <c r="N55" s="278"/>
      <c r="O55" s="278"/>
      <c r="P55" s="278"/>
      <c r="Q55" s="278"/>
      <c r="R55" s="278"/>
      <c r="S55" s="278"/>
      <c r="T55" s="278"/>
      <c r="U55" s="259"/>
      <c r="V55" s="259"/>
      <c r="W55" s="259"/>
    </row>
    <row r="56" spans="2:25" ht="24.95" customHeight="1" x14ac:dyDescent="0.35">
      <c r="B56" s="142"/>
      <c r="C56" s="143"/>
      <c r="D56" s="143"/>
      <c r="E56" s="528" t="s">
        <v>23</v>
      </c>
      <c r="F56" s="529"/>
      <c r="G56" s="190">
        <f>G33+G44+G55</f>
        <v>184.8</v>
      </c>
      <c r="H56" s="111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9"/>
      <c r="V56" s="259"/>
      <c r="W56" s="259"/>
    </row>
    <row r="57" spans="2:25" ht="23.25" customHeight="1" x14ac:dyDescent="0.35">
      <c r="B57" s="566"/>
      <c r="C57" s="567"/>
      <c r="D57" s="567"/>
      <c r="E57" s="567"/>
      <c r="F57" s="567"/>
      <c r="G57" s="568"/>
      <c r="H57" s="111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9"/>
      <c r="V57" s="259"/>
      <c r="W57" s="259"/>
    </row>
    <row r="58" spans="2:25" ht="24.95" customHeight="1" thickBot="1" x14ac:dyDescent="0.4">
      <c r="B58" s="533" t="s">
        <v>24</v>
      </c>
      <c r="C58" s="528"/>
      <c r="D58" s="528"/>
      <c r="E58" s="528"/>
      <c r="F58" s="528"/>
      <c r="G58" s="534"/>
      <c r="H58" s="111"/>
      <c r="I58" s="255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259"/>
      <c r="V58" s="259"/>
      <c r="W58" s="259"/>
    </row>
    <row r="59" spans="2:25" ht="24.95" customHeight="1" x14ac:dyDescent="0.35">
      <c r="B59" s="237" t="s">
        <v>99</v>
      </c>
      <c r="C59" s="525" t="s">
        <v>100</v>
      </c>
      <c r="D59" s="525"/>
      <c r="E59" s="525"/>
      <c r="F59" s="193" t="s">
        <v>64</v>
      </c>
      <c r="G59" s="194" t="s">
        <v>67</v>
      </c>
      <c r="H59" s="111"/>
      <c r="I59" s="112" t="s">
        <v>58</v>
      </c>
      <c r="J59" s="113"/>
      <c r="K59" s="113"/>
      <c r="L59" s="332"/>
      <c r="M59" s="260"/>
      <c r="N59" s="260"/>
      <c r="O59" s="260"/>
      <c r="P59" s="260"/>
      <c r="Q59" s="260"/>
      <c r="R59" s="260"/>
      <c r="S59" s="260"/>
      <c r="T59" s="260"/>
      <c r="U59" s="289"/>
      <c r="V59" s="289"/>
      <c r="W59" s="289"/>
      <c r="X59" s="1"/>
      <c r="Y59" s="1"/>
    </row>
    <row r="60" spans="2:25" ht="24.95" customHeight="1" x14ac:dyDescent="0.35">
      <c r="B60" s="195" t="s">
        <v>6</v>
      </c>
      <c r="C60" s="543" t="s">
        <v>25</v>
      </c>
      <c r="D60" s="544"/>
      <c r="E60" s="545"/>
      <c r="F60" s="196">
        <v>4.1999999999999997E-3</v>
      </c>
      <c r="G60" s="197">
        <f>G24*F60</f>
        <v>0</v>
      </c>
      <c r="H60" s="111"/>
      <c r="I60" s="504" t="s">
        <v>109</v>
      </c>
      <c r="J60" s="505"/>
      <c r="K60" s="505"/>
      <c r="L60" s="333"/>
      <c r="M60" s="270"/>
      <c r="N60" s="270"/>
      <c r="O60" s="270"/>
      <c r="P60" s="270"/>
      <c r="Q60" s="270"/>
      <c r="R60" s="270"/>
      <c r="S60" s="270"/>
      <c r="T60" s="270"/>
      <c r="U60" s="289"/>
      <c r="V60" s="289"/>
      <c r="W60" s="289"/>
      <c r="X60" s="1"/>
      <c r="Y60" s="1"/>
    </row>
    <row r="61" spans="2:25" ht="24.95" customHeight="1" x14ac:dyDescent="0.35">
      <c r="B61" s="195" t="s">
        <v>7</v>
      </c>
      <c r="C61" s="543" t="s">
        <v>26</v>
      </c>
      <c r="D61" s="544"/>
      <c r="E61" s="545"/>
      <c r="F61" s="196">
        <v>2.9999999999999997E-4</v>
      </c>
      <c r="G61" s="197">
        <f>G24*F61</f>
        <v>0</v>
      </c>
      <c r="H61" s="111"/>
      <c r="I61" s="504" t="s">
        <v>109</v>
      </c>
      <c r="J61" s="505"/>
      <c r="K61" s="505"/>
      <c r="L61" s="333"/>
      <c r="M61" s="270"/>
      <c r="N61" s="270"/>
      <c r="O61" s="270"/>
      <c r="P61" s="270"/>
      <c r="Q61" s="270"/>
      <c r="R61" s="270"/>
      <c r="S61" s="270"/>
      <c r="T61" s="270"/>
      <c r="U61" s="289"/>
      <c r="V61" s="289"/>
      <c r="W61" s="289"/>
      <c r="X61" s="1"/>
      <c r="Y61" s="1"/>
    </row>
    <row r="62" spans="2:25" ht="24.95" customHeight="1" x14ac:dyDescent="0.35">
      <c r="B62" s="195" t="s">
        <v>8</v>
      </c>
      <c r="C62" s="198" t="s">
        <v>110</v>
      </c>
      <c r="D62" s="199"/>
      <c r="E62" s="200"/>
      <c r="F62" s="196">
        <v>3.44E-2</v>
      </c>
      <c r="G62" s="197">
        <f>G24*F62</f>
        <v>0</v>
      </c>
      <c r="H62" s="111"/>
      <c r="I62" s="504" t="s">
        <v>109</v>
      </c>
      <c r="J62" s="505"/>
      <c r="K62" s="505"/>
      <c r="L62" s="333"/>
      <c r="M62" s="270"/>
      <c r="N62" s="270"/>
      <c r="O62" s="270"/>
      <c r="P62" s="270"/>
      <c r="Q62" s="270"/>
      <c r="R62" s="270"/>
      <c r="S62" s="270"/>
      <c r="T62" s="270"/>
      <c r="U62" s="289"/>
      <c r="V62" s="289"/>
      <c r="W62" s="289"/>
      <c r="X62" s="1"/>
      <c r="Y62" s="1"/>
    </row>
    <row r="63" spans="2:25" ht="84.95" customHeight="1" x14ac:dyDescent="0.35">
      <c r="B63" s="201" t="s">
        <v>9</v>
      </c>
      <c r="C63" s="549" t="s">
        <v>101</v>
      </c>
      <c r="D63" s="550"/>
      <c r="E63" s="551"/>
      <c r="F63" s="202">
        <v>1.9400000000000001E-2</v>
      </c>
      <c r="G63" s="203">
        <f>G24*F63</f>
        <v>0</v>
      </c>
      <c r="H63" s="111"/>
      <c r="I63" s="640" t="s">
        <v>98</v>
      </c>
      <c r="J63" s="641"/>
      <c r="K63" s="641"/>
      <c r="L63" s="334"/>
      <c r="M63" s="272"/>
      <c r="N63" s="272"/>
      <c r="O63" s="272"/>
      <c r="P63" s="272"/>
      <c r="Q63" s="272"/>
      <c r="R63" s="272"/>
      <c r="S63" s="272"/>
      <c r="T63" s="272"/>
      <c r="U63" s="289"/>
      <c r="V63" s="289"/>
      <c r="W63" s="289"/>
      <c r="X63" s="1"/>
      <c r="Y63" s="1"/>
    </row>
    <row r="64" spans="2:25" ht="24.95" customHeight="1" x14ac:dyDescent="0.35">
      <c r="B64" s="201" t="s">
        <v>10</v>
      </c>
      <c r="C64" s="538" t="s">
        <v>102</v>
      </c>
      <c r="D64" s="539"/>
      <c r="E64" s="540"/>
      <c r="F64" s="204">
        <f>F44</f>
        <v>0.39800000000000008</v>
      </c>
      <c r="G64" s="205">
        <f>G63*F64</f>
        <v>0</v>
      </c>
      <c r="H64" s="111"/>
      <c r="I64" s="167"/>
      <c r="J64" s="168"/>
      <c r="K64" s="168"/>
      <c r="L64" s="335"/>
      <c r="M64" s="268"/>
      <c r="N64" s="268"/>
      <c r="O64" s="268"/>
      <c r="P64" s="268"/>
      <c r="Q64" s="268"/>
      <c r="R64" s="268"/>
      <c r="S64" s="268"/>
      <c r="T64" s="268"/>
      <c r="U64" s="289"/>
      <c r="V64" s="289"/>
      <c r="W64" s="289"/>
      <c r="X64" s="1"/>
      <c r="Y64" s="1"/>
    </row>
    <row r="65" spans="2:25" ht="24.95" customHeight="1" x14ac:dyDescent="0.35">
      <c r="B65" s="201" t="s">
        <v>12</v>
      </c>
      <c r="C65" s="512" t="s">
        <v>111</v>
      </c>
      <c r="D65" s="513"/>
      <c r="E65" s="514"/>
      <c r="F65" s="206" t="s">
        <v>112</v>
      </c>
      <c r="G65" s="205">
        <f>F65*G24</f>
        <v>0</v>
      </c>
      <c r="H65" s="111"/>
      <c r="I65" s="504" t="s">
        <v>109</v>
      </c>
      <c r="J65" s="505"/>
      <c r="K65" s="506"/>
      <c r="L65" s="270"/>
      <c r="M65" s="270"/>
      <c r="N65" s="270"/>
      <c r="O65" s="270"/>
      <c r="P65" s="270"/>
      <c r="Q65" s="270"/>
      <c r="R65" s="270"/>
      <c r="S65" s="270"/>
      <c r="T65" s="270"/>
      <c r="U65" s="289"/>
      <c r="V65" s="289"/>
      <c r="W65" s="289"/>
      <c r="X65" s="1"/>
      <c r="Y65" s="1"/>
    </row>
    <row r="66" spans="2:25" ht="24.95" customHeight="1" thickBot="1" x14ac:dyDescent="0.4">
      <c r="B66" s="142"/>
      <c r="C66" s="143"/>
      <c r="D66" s="528" t="s">
        <v>52</v>
      </c>
      <c r="E66" s="529"/>
      <c r="F66" s="208">
        <f>SUM(F60:F65)</f>
        <v>0.45630000000000009</v>
      </c>
      <c r="G66" s="190">
        <f>SUM(G60:G65)</f>
        <v>0</v>
      </c>
      <c r="H66" s="111"/>
      <c r="I66" s="435" t="s">
        <v>274</v>
      </c>
      <c r="J66" s="252"/>
      <c r="K66" s="279"/>
      <c r="L66" s="111"/>
      <c r="M66" s="111"/>
      <c r="N66" s="111"/>
      <c r="O66" s="111"/>
      <c r="P66" s="111"/>
      <c r="Q66" s="111"/>
      <c r="R66" s="111"/>
      <c r="S66" s="111"/>
      <c r="T66" s="111"/>
      <c r="U66" s="259"/>
      <c r="V66" s="259"/>
      <c r="W66" s="259"/>
    </row>
    <row r="67" spans="2:25" ht="23.25" customHeight="1" x14ac:dyDescent="0.35">
      <c r="B67" s="546"/>
      <c r="C67" s="547"/>
      <c r="D67" s="547"/>
      <c r="E67" s="547"/>
      <c r="F67" s="547"/>
      <c r="G67" s="548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259"/>
      <c r="V67" s="259"/>
      <c r="W67" s="259"/>
    </row>
    <row r="68" spans="2:25" ht="24.95" customHeight="1" thickBot="1" x14ac:dyDescent="0.4">
      <c r="B68" s="533" t="s">
        <v>27</v>
      </c>
      <c r="C68" s="528"/>
      <c r="D68" s="528"/>
      <c r="E68" s="528"/>
      <c r="F68" s="528"/>
      <c r="G68" s="534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259"/>
      <c r="V68" s="259"/>
      <c r="W68" s="259"/>
    </row>
    <row r="69" spans="2:25" ht="24.95" customHeight="1" x14ac:dyDescent="0.35">
      <c r="B69" s="237" t="s">
        <v>114</v>
      </c>
      <c r="C69" s="525" t="s">
        <v>115</v>
      </c>
      <c r="D69" s="525"/>
      <c r="E69" s="525"/>
      <c r="F69" s="193" t="s">
        <v>64</v>
      </c>
      <c r="G69" s="209" t="s">
        <v>67</v>
      </c>
      <c r="H69" s="111"/>
      <c r="I69" s="112" t="s">
        <v>58</v>
      </c>
      <c r="J69" s="113"/>
      <c r="K69" s="113"/>
      <c r="L69" s="216"/>
      <c r="M69" s="273"/>
      <c r="N69" s="273"/>
      <c r="O69" s="273"/>
      <c r="P69" s="273"/>
      <c r="Q69" s="273"/>
      <c r="R69" s="273"/>
      <c r="S69" s="273"/>
      <c r="T69" s="273"/>
      <c r="U69" s="259"/>
      <c r="V69" s="259"/>
      <c r="W69" s="259"/>
    </row>
    <row r="70" spans="2:25" ht="24.95" customHeight="1" x14ac:dyDescent="0.35">
      <c r="B70" s="195" t="s">
        <v>6</v>
      </c>
      <c r="C70" s="543" t="s">
        <v>103</v>
      </c>
      <c r="D70" s="544"/>
      <c r="E70" s="545"/>
      <c r="F70" s="196">
        <v>8.3299999999999999E-2</v>
      </c>
      <c r="G70" s="197">
        <f>(G19+G21)*F70</f>
        <v>0</v>
      </c>
      <c r="H70" s="111"/>
      <c r="I70" s="210" t="s">
        <v>117</v>
      </c>
      <c r="J70" s="211"/>
      <c r="K70" s="211"/>
      <c r="L70" s="274"/>
      <c r="M70" s="275"/>
      <c r="N70" s="275"/>
      <c r="O70" s="275"/>
      <c r="P70" s="275"/>
      <c r="Q70" s="275"/>
      <c r="R70" s="275"/>
      <c r="S70" s="275"/>
      <c r="T70" s="275"/>
      <c r="U70" s="259"/>
      <c r="V70" s="259"/>
      <c r="W70" s="259"/>
    </row>
    <row r="71" spans="2:25" ht="24.95" customHeight="1" x14ac:dyDescent="0.35">
      <c r="B71" s="195" t="s">
        <v>7</v>
      </c>
      <c r="C71" s="543" t="s">
        <v>116</v>
      </c>
      <c r="D71" s="544"/>
      <c r="E71" s="545"/>
      <c r="F71" s="196">
        <v>1.3899999999999999E-2</v>
      </c>
      <c r="G71" s="197">
        <f>G24*F71</f>
        <v>0</v>
      </c>
      <c r="H71" s="111"/>
      <c r="I71" s="210" t="s">
        <v>109</v>
      </c>
      <c r="J71" s="211"/>
      <c r="K71" s="211"/>
      <c r="L71" s="269"/>
      <c r="M71" s="270"/>
      <c r="N71" s="270"/>
      <c r="O71" s="270"/>
      <c r="P71" s="270"/>
      <c r="Q71" s="270"/>
      <c r="R71" s="270"/>
      <c r="S71" s="270"/>
      <c r="T71" s="270"/>
      <c r="U71" s="259"/>
      <c r="V71" s="259"/>
      <c r="W71" s="259"/>
    </row>
    <row r="72" spans="2:25" ht="24.95" customHeight="1" x14ac:dyDescent="0.35">
      <c r="B72" s="195" t="s">
        <v>8</v>
      </c>
      <c r="C72" s="543" t="s">
        <v>104</v>
      </c>
      <c r="D72" s="544"/>
      <c r="E72" s="545"/>
      <c r="F72" s="196">
        <v>2.8E-3</v>
      </c>
      <c r="G72" s="197">
        <f>G24*F72</f>
        <v>0</v>
      </c>
      <c r="H72" s="111"/>
      <c r="I72" s="210" t="s">
        <v>109</v>
      </c>
      <c r="J72" s="211"/>
      <c r="K72" s="211"/>
      <c r="L72" s="269"/>
      <c r="M72" s="270"/>
      <c r="N72" s="270"/>
      <c r="O72" s="270"/>
      <c r="P72" s="270"/>
      <c r="Q72" s="270"/>
      <c r="R72" s="270"/>
      <c r="S72" s="270"/>
      <c r="T72" s="270"/>
      <c r="U72" s="259"/>
      <c r="V72" s="259"/>
      <c r="W72" s="259"/>
    </row>
    <row r="73" spans="2:25" ht="24.95" customHeight="1" x14ac:dyDescent="0.35">
      <c r="B73" s="201" t="s">
        <v>9</v>
      </c>
      <c r="C73" s="538" t="s">
        <v>113</v>
      </c>
      <c r="D73" s="539"/>
      <c r="E73" s="540"/>
      <c r="F73" s="202">
        <v>2.0000000000000001E-4</v>
      </c>
      <c r="G73" s="203">
        <f>G24*F73</f>
        <v>0</v>
      </c>
      <c r="H73" s="111"/>
      <c r="I73" s="210" t="s">
        <v>109</v>
      </c>
      <c r="J73" s="211"/>
      <c r="K73" s="211"/>
      <c r="L73" s="269"/>
      <c r="M73" s="270"/>
      <c r="N73" s="270"/>
      <c r="O73" s="270"/>
      <c r="P73" s="270"/>
      <c r="Q73" s="270"/>
      <c r="R73" s="270"/>
      <c r="S73" s="270"/>
      <c r="T73" s="270"/>
      <c r="U73" s="259"/>
      <c r="V73" s="259"/>
      <c r="W73" s="259"/>
    </row>
    <row r="74" spans="2:25" ht="24.95" customHeight="1" x14ac:dyDescent="0.35">
      <c r="B74" s="201" t="s">
        <v>10</v>
      </c>
      <c r="C74" s="538" t="s">
        <v>105</v>
      </c>
      <c r="D74" s="539"/>
      <c r="E74" s="540"/>
      <c r="F74" s="212">
        <v>6.9999999999999999E-4</v>
      </c>
      <c r="G74" s="205">
        <f>G24*F74</f>
        <v>0</v>
      </c>
      <c r="H74" s="111"/>
      <c r="I74" s="210" t="s">
        <v>109</v>
      </c>
      <c r="J74" s="211"/>
      <c r="K74" s="211"/>
      <c r="L74" s="269"/>
      <c r="M74" s="270"/>
      <c r="N74" s="270"/>
      <c r="O74" s="270"/>
      <c r="P74" s="270"/>
      <c r="Q74" s="270"/>
      <c r="R74" s="270"/>
      <c r="S74" s="270"/>
      <c r="T74" s="270"/>
      <c r="U74" s="259"/>
      <c r="V74" s="259"/>
      <c r="W74" s="259"/>
    </row>
    <row r="75" spans="2:25" ht="24.95" customHeight="1" x14ac:dyDescent="0.35">
      <c r="B75" s="201" t="s">
        <v>12</v>
      </c>
      <c r="C75" s="512" t="s">
        <v>106</v>
      </c>
      <c r="D75" s="513"/>
      <c r="E75" s="514"/>
      <c r="F75" s="212">
        <v>2.8999999999999998E-3</v>
      </c>
      <c r="G75" s="205">
        <f>G24*F75</f>
        <v>0</v>
      </c>
      <c r="H75" s="111"/>
      <c r="I75" s="210" t="s">
        <v>109</v>
      </c>
      <c r="J75" s="211"/>
      <c r="K75" s="211"/>
      <c r="L75" s="269"/>
      <c r="M75" s="270"/>
      <c r="N75" s="270"/>
      <c r="O75" s="270"/>
      <c r="P75" s="270"/>
      <c r="Q75" s="270"/>
      <c r="R75" s="270"/>
      <c r="S75" s="270"/>
      <c r="T75" s="270"/>
      <c r="U75" s="259"/>
      <c r="V75" s="259"/>
      <c r="W75" s="259"/>
    </row>
    <row r="76" spans="2:25" ht="24.95" customHeight="1" x14ac:dyDescent="0.35">
      <c r="B76" s="201" t="s">
        <v>18</v>
      </c>
      <c r="C76" s="512" t="s">
        <v>28</v>
      </c>
      <c r="D76" s="513"/>
      <c r="E76" s="514"/>
      <c r="F76" s="256"/>
      <c r="G76" s="205"/>
      <c r="H76" s="111"/>
      <c r="I76" s="336" t="s">
        <v>154</v>
      </c>
      <c r="J76" s="245"/>
      <c r="K76" s="337"/>
      <c r="L76" s="260"/>
      <c r="M76" s="260"/>
      <c r="N76" s="260"/>
      <c r="O76" s="260"/>
      <c r="P76" s="260"/>
      <c r="Q76" s="260"/>
      <c r="R76" s="260"/>
      <c r="S76" s="260"/>
      <c r="T76" s="260"/>
      <c r="U76" s="259"/>
      <c r="V76" s="259"/>
      <c r="W76" s="259"/>
    </row>
    <row r="77" spans="2:25" ht="24.95" customHeight="1" x14ac:dyDescent="0.35">
      <c r="B77" s="169"/>
      <c r="C77" s="170"/>
      <c r="D77" s="170"/>
      <c r="E77" s="145" t="s">
        <v>108</v>
      </c>
      <c r="F77" s="214">
        <f>SUM(F70:F76)</f>
        <v>0.1038</v>
      </c>
      <c r="G77" s="173">
        <f>SUM(G70:G76)</f>
        <v>0</v>
      </c>
      <c r="H77" s="111"/>
      <c r="I77" s="338"/>
      <c r="J77" s="245"/>
      <c r="K77" s="337"/>
      <c r="L77" s="260"/>
      <c r="M77" s="260"/>
      <c r="N77" s="260"/>
      <c r="O77" s="260"/>
      <c r="P77" s="260"/>
      <c r="Q77" s="260"/>
      <c r="R77" s="260"/>
      <c r="S77" s="260"/>
      <c r="T77" s="260"/>
      <c r="U77" s="259"/>
      <c r="V77" s="259"/>
      <c r="W77" s="259"/>
    </row>
    <row r="78" spans="2:25" ht="24.95" customHeight="1" x14ac:dyDescent="0.35">
      <c r="B78" s="201" t="s">
        <v>20</v>
      </c>
      <c r="C78" s="541" t="s">
        <v>107</v>
      </c>
      <c r="D78" s="531"/>
      <c r="E78" s="531"/>
      <c r="F78" s="542"/>
      <c r="G78" s="205">
        <f>G77*F44</f>
        <v>0</v>
      </c>
      <c r="H78" s="111"/>
      <c r="I78" s="338"/>
      <c r="J78" s="245"/>
      <c r="K78" s="337"/>
      <c r="L78" s="111"/>
      <c r="M78" s="111"/>
      <c r="N78" s="111"/>
      <c r="O78" s="111"/>
      <c r="P78" s="111"/>
      <c r="Q78" s="111"/>
      <c r="R78" s="111"/>
      <c r="S78" s="111"/>
      <c r="T78" s="111"/>
      <c r="U78" s="259"/>
      <c r="V78" s="259"/>
      <c r="W78" s="259"/>
    </row>
    <row r="79" spans="2:25" ht="24.95" customHeight="1" thickBot="1" x14ac:dyDescent="0.4">
      <c r="B79" s="142"/>
      <c r="C79" s="143"/>
      <c r="D79" s="143"/>
      <c r="E79" s="528" t="s">
        <v>29</v>
      </c>
      <c r="F79" s="529"/>
      <c r="G79" s="190">
        <f>G77+G78</f>
        <v>0</v>
      </c>
      <c r="H79" s="111"/>
      <c r="I79" s="435" t="s">
        <v>274</v>
      </c>
      <c r="J79" s="339"/>
      <c r="K79" s="340"/>
      <c r="L79" s="111"/>
      <c r="M79" s="111"/>
      <c r="N79" s="111"/>
      <c r="O79" s="111"/>
      <c r="P79" s="111"/>
      <c r="Q79" s="111"/>
      <c r="R79" s="111"/>
      <c r="S79" s="111"/>
      <c r="T79" s="111"/>
      <c r="U79" s="259"/>
      <c r="V79" s="259"/>
      <c r="W79" s="259"/>
    </row>
    <row r="80" spans="2:25" ht="27" customHeight="1" x14ac:dyDescent="0.35">
      <c r="B80" s="530"/>
      <c r="C80" s="531"/>
      <c r="D80" s="531"/>
      <c r="E80" s="531"/>
      <c r="F80" s="531"/>
      <c r="G80" s="532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259"/>
      <c r="V80" s="259"/>
      <c r="W80" s="259"/>
    </row>
    <row r="81" spans="2:24" ht="24.95" customHeight="1" thickBot="1" x14ac:dyDescent="0.4">
      <c r="B81" s="533" t="s">
        <v>30</v>
      </c>
      <c r="C81" s="528"/>
      <c r="D81" s="528"/>
      <c r="E81" s="528"/>
      <c r="F81" s="528"/>
      <c r="G81" s="534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259"/>
      <c r="V81" s="259"/>
      <c r="W81" s="259"/>
    </row>
    <row r="82" spans="2:24" ht="24.95" customHeight="1" x14ac:dyDescent="0.35">
      <c r="B82" s="237" t="s">
        <v>152</v>
      </c>
      <c r="C82" s="525" t="s">
        <v>153</v>
      </c>
      <c r="D82" s="525"/>
      <c r="E82" s="525"/>
      <c r="F82" s="525"/>
      <c r="G82" s="209" t="s">
        <v>67</v>
      </c>
      <c r="H82" s="111"/>
      <c r="I82" s="112" t="s">
        <v>58</v>
      </c>
      <c r="J82" s="216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59"/>
      <c r="V82" s="259"/>
      <c r="W82" s="259"/>
    </row>
    <row r="83" spans="2:24" ht="24.95" customHeight="1" x14ac:dyDescent="0.35">
      <c r="B83" s="215" t="s">
        <v>6</v>
      </c>
      <c r="C83" s="512" t="s">
        <v>31</v>
      </c>
      <c r="D83" s="513"/>
      <c r="E83" s="513"/>
      <c r="F83" s="514"/>
      <c r="G83" s="129">
        <f>'UNIFORMES E EPI''S'!G30</f>
        <v>0</v>
      </c>
      <c r="H83" s="111"/>
      <c r="I83" s="637" t="s">
        <v>256</v>
      </c>
      <c r="J83" s="261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59"/>
      <c r="V83" s="259"/>
      <c r="W83" s="259"/>
    </row>
    <row r="84" spans="2:24" ht="24.95" customHeight="1" x14ac:dyDescent="0.35">
      <c r="B84" s="215" t="s">
        <v>7</v>
      </c>
      <c r="C84" s="512" t="s">
        <v>173</v>
      </c>
      <c r="D84" s="513"/>
      <c r="E84" s="513"/>
      <c r="F84" s="514"/>
      <c r="G84" s="129">
        <v>0</v>
      </c>
      <c r="H84" s="111"/>
      <c r="I84" s="637"/>
      <c r="J84" s="261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59"/>
      <c r="V84" s="259"/>
      <c r="W84" s="259"/>
    </row>
    <row r="85" spans="2:24" ht="24.95" customHeight="1" x14ac:dyDescent="0.35">
      <c r="B85" s="215" t="s">
        <v>8</v>
      </c>
      <c r="C85" s="535" t="s">
        <v>32</v>
      </c>
      <c r="D85" s="536"/>
      <c r="E85" s="536"/>
      <c r="F85" s="537"/>
      <c r="G85" s="163">
        <v>0</v>
      </c>
      <c r="H85" s="111"/>
      <c r="I85" s="116"/>
      <c r="J85" s="261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59"/>
      <c r="V85" s="259"/>
      <c r="W85" s="259"/>
    </row>
    <row r="86" spans="2:24" ht="24.95" customHeight="1" thickBot="1" x14ac:dyDescent="0.4">
      <c r="B86" s="215" t="s">
        <v>9</v>
      </c>
      <c r="C86" s="512" t="s">
        <v>11</v>
      </c>
      <c r="D86" s="513"/>
      <c r="E86" s="513"/>
      <c r="F86" s="514"/>
      <c r="G86" s="129"/>
      <c r="H86" s="111"/>
      <c r="I86" s="140" t="s">
        <v>154</v>
      </c>
      <c r="J86" s="261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59"/>
      <c r="V86" s="259"/>
      <c r="W86" s="259"/>
    </row>
    <row r="87" spans="2:24" ht="24.95" customHeight="1" x14ac:dyDescent="0.35">
      <c r="B87" s="142"/>
      <c r="C87" s="143"/>
      <c r="D87" s="143"/>
      <c r="E87" s="528" t="s">
        <v>51</v>
      </c>
      <c r="F87" s="529"/>
      <c r="G87" s="190">
        <f>SUM(G83:G86)</f>
        <v>0</v>
      </c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259"/>
      <c r="V87" s="259"/>
      <c r="W87" s="259"/>
    </row>
    <row r="88" spans="2:24" ht="21" x14ac:dyDescent="0.35">
      <c r="B88" s="218"/>
      <c r="C88" s="219"/>
      <c r="D88" s="219"/>
      <c r="E88" s="220"/>
      <c r="F88" s="220"/>
      <c r="G88" s="22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259"/>
      <c r="V88" s="259"/>
      <c r="W88" s="259"/>
    </row>
    <row r="89" spans="2:24" ht="24.95" customHeight="1" thickBot="1" x14ac:dyDescent="0.4">
      <c r="B89" s="533" t="s">
        <v>33</v>
      </c>
      <c r="C89" s="528"/>
      <c r="D89" s="528"/>
      <c r="E89" s="528"/>
      <c r="F89" s="528"/>
      <c r="G89" s="534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259"/>
      <c r="V89" s="259"/>
      <c r="W89" s="259"/>
    </row>
    <row r="90" spans="2:24" ht="54" customHeight="1" x14ac:dyDescent="0.35">
      <c r="B90" s="237" t="s">
        <v>118</v>
      </c>
      <c r="C90" s="222" t="s">
        <v>119</v>
      </c>
      <c r="D90" s="222" t="s">
        <v>139</v>
      </c>
      <c r="E90" s="222" t="s">
        <v>125</v>
      </c>
      <c r="F90" s="222" t="s">
        <v>127</v>
      </c>
      <c r="G90" s="209" t="s">
        <v>67</v>
      </c>
      <c r="H90" s="111"/>
      <c r="I90" s="112" t="s">
        <v>58</v>
      </c>
      <c r="J90" s="113"/>
      <c r="K90" s="113"/>
      <c r="L90" s="216"/>
      <c r="M90" s="273"/>
      <c r="N90" s="273"/>
      <c r="O90" s="273"/>
      <c r="P90" s="273"/>
      <c r="Q90" s="273"/>
      <c r="R90" s="273"/>
      <c r="S90" s="273"/>
      <c r="T90" s="273"/>
      <c r="U90" s="276"/>
      <c r="V90" s="276"/>
      <c r="W90" s="276"/>
      <c r="X90" s="83"/>
    </row>
    <row r="91" spans="2:24" ht="53.25" customHeight="1" x14ac:dyDescent="0.35">
      <c r="B91" s="215" t="s">
        <v>6</v>
      </c>
      <c r="C91" s="223" t="s">
        <v>34</v>
      </c>
      <c r="D91" s="224">
        <f>G24+G56+G66+G79+G87</f>
        <v>184.8</v>
      </c>
      <c r="E91" s="225"/>
      <c r="F91" s="226">
        <v>0.05</v>
      </c>
      <c r="G91" s="129">
        <f>D91*F91</f>
        <v>9.24</v>
      </c>
      <c r="H91" s="111"/>
      <c r="I91" s="510" t="s">
        <v>120</v>
      </c>
      <c r="J91" s="511"/>
      <c r="K91" s="511"/>
      <c r="L91" s="274"/>
      <c r="M91" s="275"/>
      <c r="N91" s="270"/>
      <c r="O91" s="270"/>
      <c r="P91" s="270"/>
      <c r="Q91" s="270"/>
      <c r="R91" s="270"/>
      <c r="S91" s="270"/>
      <c r="T91" s="270"/>
      <c r="U91" s="270"/>
      <c r="V91" s="270"/>
      <c r="W91" s="276"/>
      <c r="X91" s="83"/>
    </row>
    <row r="92" spans="2:24" ht="54.75" customHeight="1" x14ac:dyDescent="0.3">
      <c r="B92" s="215" t="s">
        <v>7</v>
      </c>
      <c r="C92" s="223" t="s">
        <v>35</v>
      </c>
      <c r="D92" s="224">
        <f>G24+G56+G66+G79+G87+G91</f>
        <v>194.04000000000002</v>
      </c>
      <c r="E92" s="225"/>
      <c r="F92" s="226">
        <v>0.1</v>
      </c>
      <c r="G92" s="129">
        <f>D92*F92</f>
        <v>19.404000000000003</v>
      </c>
      <c r="H92" s="111"/>
      <c r="I92" s="504" t="s">
        <v>121</v>
      </c>
      <c r="J92" s="505"/>
      <c r="K92" s="505"/>
      <c r="L92" s="217"/>
      <c r="M92" s="262"/>
      <c r="N92" s="262"/>
      <c r="O92" s="262"/>
      <c r="P92" s="270"/>
      <c r="Q92" s="270"/>
      <c r="R92" s="270"/>
      <c r="S92" s="270"/>
      <c r="T92" s="270"/>
      <c r="U92" s="270"/>
      <c r="V92" s="270"/>
      <c r="W92" s="270"/>
      <c r="X92" s="97"/>
    </row>
    <row r="93" spans="2:24" ht="53.25" customHeight="1" x14ac:dyDescent="0.35">
      <c r="B93" s="215" t="s">
        <v>8</v>
      </c>
      <c r="C93" s="227" t="s">
        <v>128</v>
      </c>
      <c r="D93" s="228">
        <f>D91+G91+G92</f>
        <v>213.44400000000002</v>
      </c>
      <c r="E93" s="176"/>
      <c r="F93" s="179"/>
      <c r="G93" s="147">
        <f>D93/(1-E97)</f>
        <v>240.50028169014087</v>
      </c>
      <c r="H93" s="111"/>
      <c r="I93" s="116" t="s">
        <v>140</v>
      </c>
      <c r="J93" s="117"/>
      <c r="K93" s="117"/>
      <c r="L93" s="217"/>
      <c r="M93" s="262"/>
      <c r="N93" s="262"/>
      <c r="O93" s="262"/>
      <c r="P93" s="262"/>
      <c r="Q93" s="262"/>
      <c r="R93" s="262"/>
      <c r="S93" s="262"/>
      <c r="T93" s="262"/>
      <c r="U93" s="276"/>
      <c r="V93" s="276"/>
      <c r="W93" s="276"/>
      <c r="X93" s="83"/>
    </row>
    <row r="94" spans="2:24" ht="24.95" customHeight="1" x14ac:dyDescent="0.35">
      <c r="B94" s="215" t="s">
        <v>9</v>
      </c>
      <c r="C94" s="125" t="s">
        <v>36</v>
      </c>
      <c r="D94" s="229"/>
      <c r="E94" s="230">
        <v>1.6500000000000001E-2</v>
      </c>
      <c r="F94" s="231"/>
      <c r="G94" s="147">
        <f>G93*E94</f>
        <v>3.9682546478873246</v>
      </c>
      <c r="H94" s="111"/>
      <c r="I94" s="116" t="s">
        <v>156</v>
      </c>
      <c r="J94" s="117"/>
      <c r="K94" s="117"/>
      <c r="L94" s="217"/>
      <c r="M94" s="262"/>
      <c r="N94" s="262"/>
      <c r="O94" s="262"/>
      <c r="P94" s="262"/>
      <c r="Q94" s="262"/>
      <c r="R94" s="262"/>
      <c r="S94" s="262"/>
      <c r="T94" s="262"/>
      <c r="U94" s="276"/>
      <c r="V94" s="276"/>
      <c r="W94" s="276"/>
      <c r="X94" s="83"/>
    </row>
    <row r="95" spans="2:24" ht="24.95" customHeight="1" x14ac:dyDescent="0.35">
      <c r="B95" s="215" t="s">
        <v>9</v>
      </c>
      <c r="C95" s="125" t="s">
        <v>37</v>
      </c>
      <c r="D95" s="229"/>
      <c r="E95" s="230">
        <v>7.5999999999999998E-2</v>
      </c>
      <c r="F95" s="231"/>
      <c r="G95" s="147">
        <f>G93*E95</f>
        <v>18.278021408450705</v>
      </c>
      <c r="H95" s="111"/>
      <c r="I95" s="116" t="s">
        <v>156</v>
      </c>
      <c r="J95" s="117"/>
      <c r="K95" s="117"/>
      <c r="L95" s="217"/>
      <c r="M95" s="262"/>
      <c r="N95" s="262"/>
      <c r="O95" s="262"/>
      <c r="P95" s="262"/>
      <c r="Q95" s="262"/>
      <c r="R95" s="262"/>
      <c r="S95" s="262"/>
      <c r="T95" s="262"/>
      <c r="U95" s="276"/>
      <c r="V95" s="276"/>
      <c r="W95" s="276"/>
      <c r="X95" s="83"/>
    </row>
    <row r="96" spans="2:24" ht="24.95" customHeight="1" x14ac:dyDescent="0.35">
      <c r="B96" s="215" t="s">
        <v>12</v>
      </c>
      <c r="C96" s="125" t="s">
        <v>38</v>
      </c>
      <c r="D96" s="229"/>
      <c r="E96" s="232">
        <v>0.02</v>
      </c>
      <c r="F96" s="232"/>
      <c r="G96" s="147">
        <f>G93*E96</f>
        <v>4.8100056338028176</v>
      </c>
      <c r="H96" s="111"/>
      <c r="I96" s="336" t="s">
        <v>137</v>
      </c>
      <c r="J96" s="117"/>
      <c r="K96" s="341"/>
      <c r="L96" s="262"/>
      <c r="M96" s="262"/>
      <c r="N96" s="262"/>
      <c r="O96" s="262"/>
      <c r="P96" s="262"/>
      <c r="Q96" s="262"/>
      <c r="R96" s="262"/>
      <c r="S96" s="262"/>
      <c r="T96" s="262"/>
      <c r="U96" s="276"/>
      <c r="V96" s="276"/>
      <c r="W96" s="276"/>
      <c r="X96" s="83"/>
    </row>
    <row r="97" spans="2:23" ht="24.95" customHeight="1" x14ac:dyDescent="0.35">
      <c r="B97" s="215"/>
      <c r="C97" s="125"/>
      <c r="D97" s="157" t="s">
        <v>126</v>
      </c>
      <c r="E97" s="235">
        <f>E94+E95+E96</f>
        <v>0.1125</v>
      </c>
      <c r="F97" s="232"/>
      <c r="G97" s="147"/>
      <c r="H97" s="111"/>
      <c r="I97" s="338"/>
      <c r="J97" s="245"/>
      <c r="K97" s="337"/>
      <c r="L97" s="260"/>
      <c r="M97" s="260"/>
      <c r="N97" s="260"/>
      <c r="O97" s="260"/>
      <c r="P97" s="260"/>
      <c r="Q97" s="260"/>
      <c r="R97" s="260"/>
      <c r="S97" s="260"/>
      <c r="T97" s="260"/>
      <c r="U97" s="259"/>
      <c r="V97" s="259"/>
      <c r="W97" s="259"/>
    </row>
    <row r="98" spans="2:23" ht="24.95" customHeight="1" thickBot="1" x14ac:dyDescent="0.4">
      <c r="B98" s="142"/>
      <c r="C98" s="143"/>
      <c r="D98" s="143"/>
      <c r="E98" s="526" t="s">
        <v>53</v>
      </c>
      <c r="F98" s="527"/>
      <c r="G98" s="144">
        <f>G91+G92+G94+G95+G96</f>
        <v>55.700281690140855</v>
      </c>
      <c r="H98" s="111"/>
      <c r="I98" s="435" t="s">
        <v>274</v>
      </c>
      <c r="J98" s="339"/>
      <c r="K98" s="340"/>
      <c r="L98" s="111"/>
      <c r="M98" s="111"/>
      <c r="N98" s="111"/>
      <c r="O98" s="111"/>
      <c r="P98" s="111"/>
      <c r="Q98" s="111"/>
      <c r="R98" s="111"/>
      <c r="S98" s="111"/>
      <c r="T98" s="111"/>
      <c r="U98" s="259"/>
      <c r="V98" s="259"/>
      <c r="W98" s="259"/>
    </row>
    <row r="99" spans="2:23" ht="18" customHeight="1" thickBot="1" x14ac:dyDescent="0.4">
      <c r="B99" s="518"/>
      <c r="C99" s="519"/>
      <c r="D99" s="519"/>
      <c r="E99" s="519"/>
      <c r="F99" s="519"/>
      <c r="G99" s="520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259"/>
      <c r="V99" s="259"/>
      <c r="W99" s="259"/>
    </row>
    <row r="100" spans="2:23" ht="24.95" customHeight="1" x14ac:dyDescent="0.35">
      <c r="B100" s="521" t="s">
        <v>129</v>
      </c>
      <c r="C100" s="522"/>
      <c r="D100" s="522"/>
      <c r="E100" s="522"/>
      <c r="F100" s="522"/>
      <c r="G100" s="523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259"/>
      <c r="V100" s="259"/>
      <c r="W100" s="259"/>
    </row>
    <row r="101" spans="2:23" ht="24.95" customHeight="1" x14ac:dyDescent="0.35">
      <c r="B101" s="524" t="s">
        <v>130</v>
      </c>
      <c r="C101" s="525"/>
      <c r="D101" s="525"/>
      <c r="E101" s="525"/>
      <c r="F101" s="525"/>
      <c r="G101" s="238" t="s">
        <v>67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259"/>
      <c r="V101" s="259"/>
      <c r="W101" s="259"/>
    </row>
    <row r="102" spans="2:23" ht="24.95" customHeight="1" x14ac:dyDescent="0.35">
      <c r="B102" s="124" t="s">
        <v>6</v>
      </c>
      <c r="C102" s="512" t="s">
        <v>131</v>
      </c>
      <c r="D102" s="513"/>
      <c r="E102" s="513"/>
      <c r="F102" s="514"/>
      <c r="G102" s="147">
        <f>G24</f>
        <v>0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259"/>
      <c r="V102" s="259"/>
      <c r="W102" s="259"/>
    </row>
    <row r="103" spans="2:23" ht="24.95" customHeight="1" x14ac:dyDescent="0.35">
      <c r="B103" s="124" t="s">
        <v>7</v>
      </c>
      <c r="C103" s="512" t="s">
        <v>132</v>
      </c>
      <c r="D103" s="513"/>
      <c r="E103" s="513"/>
      <c r="F103" s="514"/>
      <c r="G103" s="147">
        <f>G56</f>
        <v>184.8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259"/>
      <c r="V103" s="259"/>
      <c r="W103" s="259"/>
    </row>
    <row r="104" spans="2:23" ht="24.95" customHeight="1" x14ac:dyDescent="0.35">
      <c r="B104" s="124" t="s">
        <v>8</v>
      </c>
      <c r="C104" s="512" t="s">
        <v>133</v>
      </c>
      <c r="D104" s="513"/>
      <c r="E104" s="513"/>
      <c r="F104" s="514"/>
      <c r="G104" s="129">
        <f>G66</f>
        <v>0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259"/>
      <c r="V104" s="259"/>
      <c r="W104" s="259"/>
    </row>
    <row r="105" spans="2:23" ht="24.95" customHeight="1" x14ac:dyDescent="0.35">
      <c r="B105" s="124" t="s">
        <v>9</v>
      </c>
      <c r="C105" s="512" t="s">
        <v>134</v>
      </c>
      <c r="D105" s="513"/>
      <c r="E105" s="513"/>
      <c r="F105" s="514"/>
      <c r="G105" s="129">
        <f>G79</f>
        <v>0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259"/>
      <c r="V105" s="259"/>
      <c r="W105" s="259"/>
    </row>
    <row r="106" spans="2:23" ht="24.95" customHeight="1" x14ac:dyDescent="0.35">
      <c r="B106" s="124" t="s">
        <v>10</v>
      </c>
      <c r="C106" s="512" t="s">
        <v>135</v>
      </c>
      <c r="D106" s="513"/>
      <c r="E106" s="513"/>
      <c r="F106" s="514"/>
      <c r="G106" s="129">
        <f>G87</f>
        <v>0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259"/>
      <c r="V106" s="259"/>
      <c r="W106" s="259"/>
    </row>
    <row r="107" spans="2:23" ht="24.95" customHeight="1" thickBot="1" x14ac:dyDescent="0.4">
      <c r="B107" s="239" t="s">
        <v>12</v>
      </c>
      <c r="C107" s="515" t="s">
        <v>136</v>
      </c>
      <c r="D107" s="516"/>
      <c r="E107" s="516"/>
      <c r="F107" s="517"/>
      <c r="G107" s="240">
        <f>G98</f>
        <v>55.700281690140855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259"/>
      <c r="V107" s="259"/>
      <c r="W107" s="259"/>
    </row>
    <row r="108" spans="2:23" ht="30" customHeight="1" thickBot="1" x14ac:dyDescent="0.4">
      <c r="B108" s="241"/>
      <c r="C108" s="242"/>
      <c r="D108" s="631" t="s">
        <v>138</v>
      </c>
      <c r="E108" s="631"/>
      <c r="F108" s="632"/>
      <c r="G108" s="243">
        <f>SUM(G102:G107)</f>
        <v>240.50028169014087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259"/>
      <c r="V108" s="259"/>
      <c r="W108" s="259"/>
    </row>
    <row r="109" spans="2:23" ht="18" customHeight="1" x14ac:dyDescent="0.25">
      <c r="B109" s="5"/>
      <c r="C109" s="5"/>
      <c r="D109" s="5"/>
      <c r="E109" s="5"/>
      <c r="F109" s="6"/>
      <c r="G109" s="7"/>
      <c r="J109" s="1"/>
      <c r="K109" s="1"/>
      <c r="L109" s="1"/>
      <c r="M109" s="1"/>
      <c r="N109" s="1"/>
      <c r="O109" s="1"/>
      <c r="P109" s="1"/>
    </row>
    <row r="110" spans="2:23" ht="20.25" x14ac:dyDescent="0.3">
      <c r="C110" s="19"/>
    </row>
    <row r="111" spans="2:23" x14ac:dyDescent="0.25">
      <c r="C111" s="4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</sheetData>
  <sheetProtection deleteColumns="0"/>
  <mergeCells count="114">
    <mergeCell ref="I1:K1"/>
    <mergeCell ref="E98:F98"/>
    <mergeCell ref="D108:F108"/>
    <mergeCell ref="I29:K29"/>
    <mergeCell ref="I38:K38"/>
    <mergeCell ref="I47:K48"/>
    <mergeCell ref="I49:K50"/>
    <mergeCell ref="I63:K63"/>
    <mergeCell ref="I65:K65"/>
    <mergeCell ref="I91:K91"/>
    <mergeCell ref="I92:K92"/>
    <mergeCell ref="C32:F32"/>
    <mergeCell ref="B34:G34"/>
    <mergeCell ref="C35:E35"/>
    <mergeCell ref="C39:E39"/>
    <mergeCell ref="C40:E40"/>
    <mergeCell ref="C41:E41"/>
    <mergeCell ref="C36:E36"/>
    <mergeCell ref="C37:E37"/>
    <mergeCell ref="C38:E38"/>
    <mergeCell ref="B47:B48"/>
    <mergeCell ref="C47:C48"/>
    <mergeCell ref="G47:G48"/>
    <mergeCell ref="B49:B50"/>
    <mergeCell ref="B10:D10"/>
    <mergeCell ref="E10:G10"/>
    <mergeCell ref="B11:D11"/>
    <mergeCell ref="E11:G11"/>
    <mergeCell ref="B12:G12"/>
    <mergeCell ref="B7:D7"/>
    <mergeCell ref="E7:G7"/>
    <mergeCell ref="B8:D8"/>
    <mergeCell ref="E8:G8"/>
    <mergeCell ref="B9:D9"/>
    <mergeCell ref="E9:G9"/>
    <mergeCell ref="B4:D4"/>
    <mergeCell ref="E4:G4"/>
    <mergeCell ref="B5:D5"/>
    <mergeCell ref="E5:G5"/>
    <mergeCell ref="B6:D6"/>
    <mergeCell ref="E6:G6"/>
    <mergeCell ref="B1:G1"/>
    <mergeCell ref="B2:D2"/>
    <mergeCell ref="E2:G2"/>
    <mergeCell ref="B3:D3"/>
    <mergeCell ref="E3:G3"/>
    <mergeCell ref="B17:G17"/>
    <mergeCell ref="B13:D14"/>
    <mergeCell ref="E13:G13"/>
    <mergeCell ref="E14:G14"/>
    <mergeCell ref="B15:D15"/>
    <mergeCell ref="E15:G15"/>
    <mergeCell ref="C29:D29"/>
    <mergeCell ref="C30:D30"/>
    <mergeCell ref="E24:F24"/>
    <mergeCell ref="B25:G25"/>
    <mergeCell ref="B26:G26"/>
    <mergeCell ref="B27:G27"/>
    <mergeCell ref="C28:E28"/>
    <mergeCell ref="B16:G16"/>
    <mergeCell ref="G49:G50"/>
    <mergeCell ref="C42:E42"/>
    <mergeCell ref="C43:E43"/>
    <mergeCell ref="B45:G45"/>
    <mergeCell ref="C46:F46"/>
    <mergeCell ref="E56:F56"/>
    <mergeCell ref="B57:G57"/>
    <mergeCell ref="B58:G58"/>
    <mergeCell ref="C59:E59"/>
    <mergeCell ref="C51:F51"/>
    <mergeCell ref="C52:F52"/>
    <mergeCell ref="C53:F53"/>
    <mergeCell ref="C54:F54"/>
    <mergeCell ref="C49:D50"/>
    <mergeCell ref="I62:K62"/>
    <mergeCell ref="C63:E63"/>
    <mergeCell ref="C64:E64"/>
    <mergeCell ref="C60:E60"/>
    <mergeCell ref="I60:K60"/>
    <mergeCell ref="C61:E61"/>
    <mergeCell ref="I61:K61"/>
    <mergeCell ref="C70:E70"/>
    <mergeCell ref="C71:E71"/>
    <mergeCell ref="C72:E72"/>
    <mergeCell ref="C65:E65"/>
    <mergeCell ref="B67:G67"/>
    <mergeCell ref="B68:G68"/>
    <mergeCell ref="C69:E69"/>
    <mergeCell ref="D66:E66"/>
    <mergeCell ref="C76:E76"/>
    <mergeCell ref="C78:F78"/>
    <mergeCell ref="E79:F79"/>
    <mergeCell ref="B80:G80"/>
    <mergeCell ref="B81:G81"/>
    <mergeCell ref="C82:F82"/>
    <mergeCell ref="C73:E73"/>
    <mergeCell ref="C74:E74"/>
    <mergeCell ref="C75:E75"/>
    <mergeCell ref="B89:G89"/>
    <mergeCell ref="C83:F83"/>
    <mergeCell ref="C84:F84"/>
    <mergeCell ref="C85:F85"/>
    <mergeCell ref="C86:F86"/>
    <mergeCell ref="E87:F87"/>
    <mergeCell ref="I83:I84"/>
    <mergeCell ref="C103:F103"/>
    <mergeCell ref="C104:F104"/>
    <mergeCell ref="C105:F105"/>
    <mergeCell ref="C106:F106"/>
    <mergeCell ref="C107:F107"/>
    <mergeCell ref="B99:G99"/>
    <mergeCell ref="B100:G100"/>
    <mergeCell ref="B101:F101"/>
    <mergeCell ref="C102:F102"/>
  </mergeCells>
  <hyperlinks>
    <hyperlink ref="J2" location="RESUMO!A1" display="&lt;- RESUMO"/>
    <hyperlink ref="I83:I84" location="'UNIFORMES E EPI''S'!A1" display="Valor obtido na aba &quot;Uniformes e Epi's&quot;"/>
    <hyperlink ref="I66" r:id="rId1"/>
    <hyperlink ref="I79" r:id="rId2"/>
    <hyperlink ref="I98" r:id="rId3"/>
  </hyperlinks>
  <pageMargins left="0.511811024" right="0.511811024" top="0.78740157499999996" bottom="0.78740157499999996" header="0.31496062000000002" footer="0.31496062000000002"/>
  <pageSetup paperSize="9" scale="50" fitToHeight="0" orientation="portrait" r:id="rId4"/>
  <legacyDrawing r:id="rId5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111"/>
  <sheetViews>
    <sheetView topLeftCell="A79" zoomScale="60" zoomScaleNormal="60" workbookViewId="0">
      <selection activeCell="C51" sqref="C51:F51"/>
    </sheetView>
  </sheetViews>
  <sheetFormatPr defaultRowHeight="15" x14ac:dyDescent="0.25"/>
  <cols>
    <col min="1" max="1" width="3.28515625" style="8" customWidth="1"/>
    <col min="2" max="2" width="10.42578125" style="8" customWidth="1"/>
    <col min="3" max="3" width="59" style="8" customWidth="1"/>
    <col min="4" max="4" width="41.140625" style="8" customWidth="1"/>
    <col min="5" max="5" width="35.42578125" style="8" customWidth="1"/>
    <col min="6" max="6" width="39" style="8" customWidth="1"/>
    <col min="7" max="7" width="25.5703125" style="8" customWidth="1"/>
    <col min="8" max="8" width="2.28515625" style="8" customWidth="1"/>
    <col min="9" max="9" width="60.7109375" style="8" customWidth="1"/>
    <col min="10" max="11" width="55.7109375" style="8" customWidth="1"/>
    <col min="12" max="12" width="4.140625" style="8" customWidth="1"/>
    <col min="13" max="13" width="12.5703125" style="8" customWidth="1"/>
    <col min="14" max="14" width="13.85546875" style="8" customWidth="1"/>
    <col min="15" max="15" width="14" style="8" customWidth="1"/>
    <col min="16" max="16" width="14.28515625" style="8" customWidth="1"/>
    <col min="17" max="17" width="15.140625" style="8" customWidth="1"/>
    <col min="18" max="18" width="16" style="8" customWidth="1"/>
    <col min="19" max="19" width="14.7109375" style="8" customWidth="1"/>
    <col min="20" max="20" width="13" style="8" customWidth="1"/>
    <col min="21" max="16384" width="9.140625" style="8"/>
  </cols>
  <sheetData>
    <row r="1" spans="2:23" ht="54.95" customHeight="1" thickBot="1" x14ac:dyDescent="0.4">
      <c r="B1" s="610" t="s">
        <v>39</v>
      </c>
      <c r="C1" s="611"/>
      <c r="D1" s="611"/>
      <c r="E1" s="611"/>
      <c r="F1" s="611"/>
      <c r="G1" s="612"/>
      <c r="H1" s="110"/>
      <c r="I1" s="503" t="s">
        <v>54</v>
      </c>
      <c r="J1" s="503"/>
      <c r="K1" s="503"/>
      <c r="L1" s="258"/>
      <c r="M1" s="258"/>
      <c r="N1" s="258"/>
      <c r="O1" s="258"/>
      <c r="P1" s="258"/>
      <c r="Q1" s="258"/>
      <c r="R1" s="258"/>
      <c r="S1" s="258"/>
      <c r="T1" s="258"/>
      <c r="U1" s="259"/>
      <c r="V1" s="259"/>
      <c r="W1" s="259"/>
    </row>
    <row r="2" spans="2:23" ht="24.95" customHeight="1" x14ac:dyDescent="0.35">
      <c r="B2" s="613" t="s">
        <v>0</v>
      </c>
      <c r="C2" s="614"/>
      <c r="D2" s="614"/>
      <c r="E2" s="615"/>
      <c r="F2" s="616"/>
      <c r="G2" s="617"/>
      <c r="H2" s="111"/>
      <c r="I2" s="112" t="s">
        <v>58</v>
      </c>
      <c r="J2" s="425" t="s">
        <v>294</v>
      </c>
      <c r="K2" s="273"/>
      <c r="L2" s="273"/>
      <c r="M2" s="260"/>
      <c r="N2" s="260"/>
      <c r="O2" s="260"/>
      <c r="P2" s="260"/>
      <c r="Q2" s="260"/>
      <c r="R2" s="260"/>
      <c r="S2" s="260"/>
      <c r="T2" s="260"/>
      <c r="U2" s="259"/>
      <c r="V2" s="259"/>
      <c r="W2" s="259"/>
    </row>
    <row r="3" spans="2:23" ht="24.95" customHeight="1" x14ac:dyDescent="0.35">
      <c r="B3" s="596" t="s">
        <v>1</v>
      </c>
      <c r="C3" s="597"/>
      <c r="D3" s="597"/>
      <c r="E3" s="595"/>
      <c r="F3" s="547"/>
      <c r="G3" s="548"/>
      <c r="H3" s="115"/>
      <c r="I3" s="116"/>
      <c r="J3" s="261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59"/>
      <c r="V3" s="259"/>
      <c r="W3" s="259"/>
    </row>
    <row r="4" spans="2:23" ht="24.95" customHeight="1" x14ac:dyDescent="0.35">
      <c r="B4" s="596" t="s">
        <v>2</v>
      </c>
      <c r="C4" s="597"/>
      <c r="D4" s="597"/>
      <c r="E4" s="595"/>
      <c r="F4" s="547"/>
      <c r="G4" s="548"/>
      <c r="H4" s="115"/>
      <c r="I4" s="116"/>
      <c r="J4" s="261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59"/>
      <c r="W4" s="259"/>
    </row>
    <row r="5" spans="2:23" ht="24.95" customHeight="1" x14ac:dyDescent="0.35">
      <c r="B5" s="598" t="s">
        <v>55</v>
      </c>
      <c r="C5" s="599"/>
      <c r="D5" s="600"/>
      <c r="E5" s="601"/>
      <c r="F5" s="602"/>
      <c r="G5" s="603"/>
      <c r="H5" s="115"/>
      <c r="I5" s="116"/>
      <c r="J5" s="261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59"/>
      <c r="W5" s="259"/>
    </row>
    <row r="6" spans="2:23" ht="24.95" customHeight="1" x14ac:dyDescent="0.35">
      <c r="B6" s="596" t="s">
        <v>3</v>
      </c>
      <c r="C6" s="597"/>
      <c r="D6" s="597"/>
      <c r="E6" s="595" t="s">
        <v>56</v>
      </c>
      <c r="F6" s="547"/>
      <c r="G6" s="548"/>
      <c r="H6" s="115"/>
      <c r="I6" s="116"/>
      <c r="J6" s="261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59"/>
      <c r="V6" s="259"/>
      <c r="W6" s="259"/>
    </row>
    <row r="7" spans="2:23" ht="24.95" customHeight="1" x14ac:dyDescent="0.35">
      <c r="B7" s="618" t="s">
        <v>40</v>
      </c>
      <c r="C7" s="619"/>
      <c r="D7" s="619"/>
      <c r="E7" s="601"/>
      <c r="F7" s="602"/>
      <c r="G7" s="603"/>
      <c r="H7" s="115"/>
      <c r="I7" s="116"/>
      <c r="J7" s="261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59"/>
      <c r="V7" s="259"/>
      <c r="W7" s="259"/>
    </row>
    <row r="8" spans="2:23" ht="24.95" customHeight="1" x14ac:dyDescent="0.35">
      <c r="B8" s="607" t="s">
        <v>57</v>
      </c>
      <c r="C8" s="608"/>
      <c r="D8" s="609"/>
      <c r="E8" s="601"/>
      <c r="F8" s="602"/>
      <c r="G8" s="603"/>
      <c r="H8" s="115"/>
      <c r="I8" s="116"/>
      <c r="J8" s="261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59"/>
      <c r="V8" s="259"/>
      <c r="W8" s="259"/>
    </row>
    <row r="9" spans="2:23" ht="24.95" customHeight="1" x14ac:dyDescent="0.35">
      <c r="B9" s="607" t="s">
        <v>45</v>
      </c>
      <c r="C9" s="608"/>
      <c r="D9" s="609"/>
      <c r="E9" s="595" t="s">
        <v>195</v>
      </c>
      <c r="F9" s="547"/>
      <c r="G9" s="548"/>
      <c r="H9" s="111"/>
      <c r="I9" s="116" t="s">
        <v>59</v>
      </c>
      <c r="J9" s="217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59"/>
      <c r="V9" s="259"/>
      <c r="W9" s="259"/>
    </row>
    <row r="10" spans="2:23" ht="24.95" customHeight="1" x14ac:dyDescent="0.35">
      <c r="B10" s="596" t="s">
        <v>4</v>
      </c>
      <c r="C10" s="597"/>
      <c r="D10" s="597"/>
      <c r="E10" s="595">
        <v>12</v>
      </c>
      <c r="F10" s="547"/>
      <c r="G10" s="548"/>
      <c r="H10" s="115"/>
      <c r="I10" s="116"/>
      <c r="J10" s="261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59"/>
      <c r="V10" s="259"/>
      <c r="W10" s="259"/>
    </row>
    <row r="11" spans="2:23" ht="24.95" customHeight="1" x14ac:dyDescent="0.35">
      <c r="B11" s="598" t="s">
        <v>122</v>
      </c>
      <c r="C11" s="599"/>
      <c r="D11" s="600"/>
      <c r="E11" s="601" t="s">
        <v>123</v>
      </c>
      <c r="F11" s="602"/>
      <c r="G11" s="603"/>
      <c r="H11" s="115"/>
      <c r="I11" s="116" t="s">
        <v>124</v>
      </c>
      <c r="J11" s="261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59"/>
      <c r="V11" s="259"/>
      <c r="W11" s="259"/>
    </row>
    <row r="12" spans="2:23" ht="24.95" customHeight="1" x14ac:dyDescent="0.35">
      <c r="B12" s="604"/>
      <c r="C12" s="605"/>
      <c r="D12" s="605"/>
      <c r="E12" s="605"/>
      <c r="F12" s="595"/>
      <c r="G12" s="606"/>
      <c r="H12" s="115"/>
      <c r="I12" s="116"/>
      <c r="J12" s="261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59"/>
      <c r="V12" s="259"/>
      <c r="W12" s="259"/>
    </row>
    <row r="13" spans="2:23" ht="24.95" customHeight="1" x14ac:dyDescent="0.35">
      <c r="B13" s="581" t="s">
        <v>41</v>
      </c>
      <c r="C13" s="582"/>
      <c r="D13" s="583"/>
      <c r="E13" s="587" t="s">
        <v>167</v>
      </c>
      <c r="F13" s="588"/>
      <c r="G13" s="589"/>
      <c r="H13" s="115"/>
      <c r="I13" s="116"/>
      <c r="J13" s="217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59"/>
      <c r="V13" s="259"/>
      <c r="W13" s="259"/>
    </row>
    <row r="14" spans="2:23" ht="24.95" customHeight="1" x14ac:dyDescent="0.35">
      <c r="B14" s="584"/>
      <c r="C14" s="585"/>
      <c r="D14" s="586"/>
      <c r="E14" s="590" t="s">
        <v>280</v>
      </c>
      <c r="F14" s="591"/>
      <c r="G14" s="592"/>
      <c r="H14" s="115"/>
      <c r="I14" s="116"/>
      <c r="J14" s="217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59"/>
      <c r="V14" s="259"/>
      <c r="W14" s="259"/>
    </row>
    <row r="15" spans="2:23" ht="24.95" customHeight="1" thickBot="1" x14ac:dyDescent="0.4">
      <c r="B15" s="593" t="s">
        <v>42</v>
      </c>
      <c r="C15" s="594"/>
      <c r="D15" s="594"/>
      <c r="E15" s="595">
        <v>1</v>
      </c>
      <c r="F15" s="547"/>
      <c r="G15" s="548"/>
      <c r="H15" s="115"/>
      <c r="I15" s="140"/>
      <c r="J15" s="217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59"/>
      <c r="V15" s="259"/>
      <c r="W15" s="259"/>
    </row>
    <row r="16" spans="2:23" ht="24.95" customHeight="1" x14ac:dyDescent="0.35">
      <c r="B16" s="578" t="s">
        <v>5</v>
      </c>
      <c r="C16" s="579"/>
      <c r="D16" s="579"/>
      <c r="E16" s="579"/>
      <c r="F16" s="579"/>
      <c r="G16" s="580"/>
      <c r="H16" s="115"/>
      <c r="I16" s="115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259"/>
      <c r="V16" s="259"/>
      <c r="W16" s="259"/>
    </row>
    <row r="17" spans="2:23" ht="24.95" customHeight="1" thickBot="1" x14ac:dyDescent="0.4">
      <c r="B17" s="533" t="s">
        <v>49</v>
      </c>
      <c r="C17" s="528"/>
      <c r="D17" s="528"/>
      <c r="E17" s="528"/>
      <c r="F17" s="528"/>
      <c r="G17" s="534"/>
      <c r="H17" s="115"/>
      <c r="I17" s="115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259"/>
      <c r="V17" s="259"/>
      <c r="W17" s="259"/>
    </row>
    <row r="18" spans="2:23" ht="24.95" customHeight="1" x14ac:dyDescent="0.35">
      <c r="B18" s="120" t="s">
        <v>62</v>
      </c>
      <c r="C18" s="145" t="s">
        <v>63</v>
      </c>
      <c r="D18" s="122" t="s">
        <v>64</v>
      </c>
      <c r="E18" s="122" t="s">
        <v>65</v>
      </c>
      <c r="F18" s="122" t="s">
        <v>66</v>
      </c>
      <c r="G18" s="123" t="s">
        <v>67</v>
      </c>
      <c r="H18" s="115"/>
      <c r="I18" s="112" t="s">
        <v>58</v>
      </c>
      <c r="J18" s="113"/>
      <c r="K18" s="216"/>
      <c r="L18" s="273"/>
      <c r="M18" s="260"/>
      <c r="N18" s="260"/>
      <c r="O18" s="260"/>
      <c r="P18" s="260"/>
      <c r="Q18" s="260"/>
      <c r="R18" s="260"/>
      <c r="S18" s="260"/>
      <c r="T18" s="260"/>
      <c r="U18" s="259"/>
      <c r="V18" s="259"/>
      <c r="W18" s="259"/>
    </row>
    <row r="19" spans="2:23" ht="24.95" customHeight="1" x14ac:dyDescent="0.35">
      <c r="B19" s="124" t="s">
        <v>6</v>
      </c>
      <c r="C19" s="125" t="s">
        <v>43</v>
      </c>
      <c r="D19" s="126" t="s">
        <v>68</v>
      </c>
      <c r="E19" s="127">
        <v>1</v>
      </c>
      <c r="F19" s="128">
        <v>0</v>
      </c>
      <c r="G19" s="129">
        <f>F19</f>
        <v>0</v>
      </c>
      <c r="H19" s="111"/>
      <c r="I19" s="130" t="s">
        <v>312</v>
      </c>
      <c r="J19" s="131"/>
      <c r="K19" s="261"/>
      <c r="L19" s="260"/>
      <c r="M19" s="260"/>
      <c r="N19" s="260"/>
      <c r="O19" s="260"/>
      <c r="P19" s="260"/>
      <c r="Q19" s="260"/>
      <c r="R19" s="260"/>
      <c r="S19" s="260"/>
      <c r="T19" s="260"/>
      <c r="U19" s="259"/>
      <c r="V19" s="259"/>
      <c r="W19" s="259"/>
    </row>
    <row r="20" spans="2:23" ht="24.95" customHeight="1" x14ac:dyDescent="0.35">
      <c r="B20" s="124" t="s">
        <v>7</v>
      </c>
      <c r="C20" s="125" t="s">
        <v>44</v>
      </c>
      <c r="D20" s="126" t="s">
        <v>68</v>
      </c>
      <c r="E20" s="127">
        <v>220</v>
      </c>
      <c r="F20" s="132">
        <f>(G19+G21)/E20</f>
        <v>0</v>
      </c>
      <c r="G20" s="129">
        <f>F20</f>
        <v>0</v>
      </c>
      <c r="H20" s="111"/>
      <c r="I20" s="116" t="s">
        <v>159</v>
      </c>
      <c r="J20" s="117"/>
      <c r="K20" s="217"/>
      <c r="L20" s="262"/>
      <c r="M20" s="262"/>
      <c r="N20" s="262"/>
      <c r="O20" s="262"/>
      <c r="P20" s="262"/>
      <c r="Q20" s="260"/>
      <c r="R20" s="260"/>
      <c r="S20" s="260"/>
      <c r="T20" s="260"/>
      <c r="U20" s="259"/>
      <c r="V20" s="259"/>
      <c r="W20" s="259"/>
    </row>
    <row r="21" spans="2:23" ht="24.95" customHeight="1" x14ac:dyDescent="0.35">
      <c r="B21" s="124" t="s">
        <v>8</v>
      </c>
      <c r="C21" s="125" t="s">
        <v>180</v>
      </c>
      <c r="D21" s="133">
        <v>0</v>
      </c>
      <c r="E21" s="134">
        <v>0</v>
      </c>
      <c r="F21" s="132">
        <f>F19*D21</f>
        <v>0</v>
      </c>
      <c r="G21" s="129">
        <f>F21</f>
        <v>0</v>
      </c>
      <c r="H21" s="111"/>
      <c r="I21" s="250"/>
      <c r="J21" s="251"/>
      <c r="K21" s="283"/>
      <c r="L21" s="284"/>
      <c r="M21" s="284"/>
      <c r="N21" s="284"/>
      <c r="O21" s="284"/>
      <c r="P21" s="284"/>
      <c r="Q21" s="284"/>
      <c r="R21" s="284"/>
      <c r="S21" s="284"/>
      <c r="T21" s="284"/>
      <c r="U21" s="259"/>
      <c r="V21" s="259"/>
      <c r="W21" s="259"/>
    </row>
    <row r="22" spans="2:23" ht="24.95" customHeight="1" x14ac:dyDescent="0.35">
      <c r="B22" s="124" t="s">
        <v>9</v>
      </c>
      <c r="C22" s="125" t="s">
        <v>69</v>
      </c>
      <c r="D22" s="133">
        <v>0</v>
      </c>
      <c r="E22" s="134">
        <v>0</v>
      </c>
      <c r="F22" s="132">
        <f>F20*D22</f>
        <v>0</v>
      </c>
      <c r="G22" s="129">
        <f>F22*E22</f>
        <v>0</v>
      </c>
      <c r="H22" s="111"/>
      <c r="I22" s="135"/>
      <c r="J22" s="136"/>
      <c r="K22" s="263"/>
      <c r="L22" s="264"/>
      <c r="M22" s="264"/>
      <c r="N22" s="264"/>
      <c r="O22" s="264"/>
      <c r="P22" s="264"/>
      <c r="Q22" s="264"/>
      <c r="R22" s="264"/>
      <c r="S22" s="264"/>
      <c r="T22" s="264"/>
      <c r="U22" s="259"/>
      <c r="V22" s="259"/>
      <c r="W22" s="259"/>
    </row>
    <row r="23" spans="2:23" ht="24.95" customHeight="1" thickBot="1" x14ac:dyDescent="0.4">
      <c r="B23" s="124" t="s">
        <v>10</v>
      </c>
      <c r="C23" s="125" t="s">
        <v>11</v>
      </c>
      <c r="D23" s="138"/>
      <c r="E23" s="132" t="s">
        <v>46</v>
      </c>
      <c r="F23" s="132"/>
      <c r="G23" s="129"/>
      <c r="H23" s="139"/>
      <c r="I23" s="140" t="s">
        <v>154</v>
      </c>
      <c r="J23" s="141"/>
      <c r="K23" s="217"/>
      <c r="L23" s="262"/>
      <c r="M23" s="262"/>
      <c r="N23" s="262"/>
      <c r="O23" s="262"/>
      <c r="P23" s="262"/>
      <c r="Q23" s="262"/>
      <c r="R23" s="262"/>
      <c r="S23" s="262"/>
      <c r="T23" s="262"/>
      <c r="U23" s="259"/>
      <c r="V23" s="259"/>
      <c r="W23" s="259"/>
    </row>
    <row r="24" spans="2:23" ht="24.95" customHeight="1" x14ac:dyDescent="0.35">
      <c r="B24" s="142"/>
      <c r="C24" s="143"/>
      <c r="D24" s="143"/>
      <c r="E24" s="528" t="s">
        <v>50</v>
      </c>
      <c r="F24" s="529"/>
      <c r="G24" s="144">
        <f>G19+G21+G22</f>
        <v>0</v>
      </c>
      <c r="H24" s="139"/>
      <c r="I24" s="139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259"/>
      <c r="V24" s="259"/>
      <c r="W24" s="259"/>
    </row>
    <row r="25" spans="2:23" ht="24.95" customHeight="1" x14ac:dyDescent="0.35">
      <c r="B25" s="546"/>
      <c r="C25" s="547"/>
      <c r="D25" s="547"/>
      <c r="E25" s="547"/>
      <c r="F25" s="547"/>
      <c r="G25" s="548"/>
      <c r="H25" s="115"/>
      <c r="I25" s="115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259"/>
      <c r="V25" s="259"/>
      <c r="W25" s="259"/>
    </row>
    <row r="26" spans="2:23" ht="24.95" customHeight="1" x14ac:dyDescent="0.35">
      <c r="B26" s="533" t="s">
        <v>13</v>
      </c>
      <c r="C26" s="528"/>
      <c r="D26" s="528"/>
      <c r="E26" s="528"/>
      <c r="F26" s="528"/>
      <c r="G26" s="534"/>
      <c r="H26" s="115"/>
      <c r="I26" s="115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259"/>
      <c r="V26" s="259"/>
      <c r="W26" s="259"/>
    </row>
    <row r="27" spans="2:23" ht="24.95" customHeight="1" thickBot="1" x14ac:dyDescent="0.4">
      <c r="B27" s="552" t="s">
        <v>72</v>
      </c>
      <c r="C27" s="553"/>
      <c r="D27" s="553"/>
      <c r="E27" s="553"/>
      <c r="F27" s="553"/>
      <c r="G27" s="554"/>
      <c r="H27" s="115"/>
      <c r="I27" s="115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259"/>
      <c r="V27" s="259"/>
      <c r="W27" s="259"/>
    </row>
    <row r="28" spans="2:23" ht="24.95" customHeight="1" x14ac:dyDescent="0.35">
      <c r="B28" s="120" t="s">
        <v>73</v>
      </c>
      <c r="C28" s="576" t="s">
        <v>74</v>
      </c>
      <c r="D28" s="555"/>
      <c r="E28" s="577"/>
      <c r="F28" s="122" t="s">
        <v>64</v>
      </c>
      <c r="G28" s="123" t="s">
        <v>67</v>
      </c>
      <c r="H28" s="115"/>
      <c r="I28" s="112" t="s">
        <v>58</v>
      </c>
      <c r="J28" s="113"/>
      <c r="K28" s="113"/>
      <c r="L28" s="216"/>
      <c r="M28" s="260"/>
      <c r="N28" s="260"/>
      <c r="O28" s="260"/>
      <c r="P28" s="260"/>
      <c r="Q28" s="260"/>
      <c r="R28" s="260"/>
      <c r="S28" s="260"/>
      <c r="T28" s="260"/>
      <c r="U28" s="259"/>
      <c r="V28" s="259"/>
      <c r="W28" s="259"/>
    </row>
    <row r="29" spans="2:23" ht="68.25" customHeight="1" x14ac:dyDescent="0.35">
      <c r="B29" s="124" t="s">
        <v>6</v>
      </c>
      <c r="C29" s="531" t="s">
        <v>75</v>
      </c>
      <c r="D29" s="542"/>
      <c r="E29" s="146" t="s">
        <v>76</v>
      </c>
      <c r="F29" s="146">
        <v>8.3299999999999999E-2</v>
      </c>
      <c r="G29" s="147">
        <f>G24*F29</f>
        <v>0</v>
      </c>
      <c r="H29" s="115"/>
      <c r="I29" s="504" t="s">
        <v>79</v>
      </c>
      <c r="J29" s="505"/>
      <c r="K29" s="505"/>
      <c r="L29" s="217"/>
      <c r="M29" s="262"/>
      <c r="N29" s="262"/>
      <c r="O29" s="262"/>
      <c r="P29" s="262"/>
      <c r="Q29" s="262"/>
      <c r="R29" s="262"/>
      <c r="S29" s="262"/>
      <c r="T29" s="262"/>
      <c r="U29" s="259"/>
      <c r="V29" s="259"/>
      <c r="W29" s="259"/>
    </row>
    <row r="30" spans="2:23" ht="24.95" customHeight="1" thickBot="1" x14ac:dyDescent="0.4">
      <c r="B30" s="124" t="s">
        <v>7</v>
      </c>
      <c r="C30" s="531" t="s">
        <v>48</v>
      </c>
      <c r="D30" s="542"/>
      <c r="E30" s="148" t="s">
        <v>77</v>
      </c>
      <c r="F30" s="148">
        <v>0.121</v>
      </c>
      <c r="G30" s="147">
        <f>G24*F30</f>
        <v>0</v>
      </c>
      <c r="H30" s="115"/>
      <c r="I30" s="140" t="s">
        <v>80</v>
      </c>
      <c r="J30" s="252"/>
      <c r="K30" s="252"/>
      <c r="L30" s="261"/>
      <c r="M30" s="260"/>
      <c r="N30" s="260"/>
      <c r="O30" s="260"/>
      <c r="P30" s="260"/>
      <c r="Q30" s="260"/>
      <c r="R30" s="260"/>
      <c r="S30" s="260"/>
      <c r="T30" s="260"/>
      <c r="U30" s="259"/>
      <c r="V30" s="259"/>
      <c r="W30" s="259"/>
    </row>
    <row r="31" spans="2:23" ht="24.95" customHeight="1" x14ac:dyDescent="0.35">
      <c r="B31" s="149"/>
      <c r="C31" s="150"/>
      <c r="D31" s="150"/>
      <c r="E31" s="151"/>
      <c r="F31" s="152" t="s">
        <v>71</v>
      </c>
      <c r="G31" s="153">
        <f>G29+G30</f>
        <v>0</v>
      </c>
      <c r="H31" s="115"/>
      <c r="I31" s="115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259"/>
      <c r="V31" s="259"/>
      <c r="W31" s="259"/>
    </row>
    <row r="32" spans="2:23" ht="24.95" customHeight="1" x14ac:dyDescent="0.35">
      <c r="B32" s="124" t="s">
        <v>8</v>
      </c>
      <c r="C32" s="570" t="s">
        <v>78</v>
      </c>
      <c r="D32" s="571"/>
      <c r="E32" s="571"/>
      <c r="F32" s="572"/>
      <c r="G32" s="154">
        <f>F44*G31</f>
        <v>0</v>
      </c>
      <c r="H32" s="115"/>
      <c r="I32" s="115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259"/>
      <c r="V32" s="259"/>
      <c r="W32" s="259"/>
    </row>
    <row r="33" spans="2:23" ht="24.95" customHeight="1" x14ac:dyDescent="0.35">
      <c r="B33" s="155"/>
      <c r="C33" s="156"/>
      <c r="D33" s="156"/>
      <c r="E33" s="156"/>
      <c r="F33" s="157" t="s">
        <v>84</v>
      </c>
      <c r="G33" s="158">
        <f>G31+G32</f>
        <v>0</v>
      </c>
      <c r="H33" s="115"/>
      <c r="I33" s="115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259"/>
      <c r="V33" s="259"/>
      <c r="W33" s="259"/>
    </row>
    <row r="34" spans="2:23" ht="49.5" customHeight="1" thickBot="1" x14ac:dyDescent="0.4">
      <c r="B34" s="573" t="s">
        <v>82</v>
      </c>
      <c r="C34" s="574"/>
      <c r="D34" s="574"/>
      <c r="E34" s="574"/>
      <c r="F34" s="574"/>
      <c r="G34" s="575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259"/>
      <c r="V34" s="259"/>
      <c r="W34" s="259"/>
    </row>
    <row r="35" spans="2:23" ht="24.95" customHeight="1" x14ac:dyDescent="0.35">
      <c r="B35" s="159" t="s">
        <v>81</v>
      </c>
      <c r="C35" s="569" t="s">
        <v>83</v>
      </c>
      <c r="D35" s="569"/>
      <c r="E35" s="569"/>
      <c r="F35" s="160" t="s">
        <v>64</v>
      </c>
      <c r="G35" s="161" t="s">
        <v>67</v>
      </c>
      <c r="H35" s="111"/>
      <c r="I35" s="112" t="s">
        <v>58</v>
      </c>
      <c r="J35" s="113"/>
      <c r="K35" s="113"/>
      <c r="L35" s="216"/>
      <c r="M35" s="260"/>
      <c r="N35" s="260"/>
      <c r="O35" s="260"/>
      <c r="P35" s="260"/>
      <c r="Q35" s="260"/>
      <c r="R35" s="260"/>
      <c r="S35" s="260"/>
      <c r="T35" s="260"/>
      <c r="U35" s="259"/>
      <c r="V35" s="259"/>
      <c r="W35" s="259"/>
    </row>
    <row r="36" spans="2:23" ht="24.95" customHeight="1" x14ac:dyDescent="0.35">
      <c r="B36" s="215" t="s">
        <v>6</v>
      </c>
      <c r="C36" s="541" t="s">
        <v>14</v>
      </c>
      <c r="D36" s="531"/>
      <c r="E36" s="542"/>
      <c r="F36" s="146">
        <v>0.2</v>
      </c>
      <c r="G36" s="163">
        <f>G24*F36</f>
        <v>0</v>
      </c>
      <c r="H36" s="111"/>
      <c r="I36" s="116" t="s">
        <v>85</v>
      </c>
      <c r="J36" s="117"/>
      <c r="K36" s="117"/>
      <c r="L36" s="217"/>
      <c r="M36" s="262"/>
      <c r="N36" s="262"/>
      <c r="O36" s="262"/>
      <c r="P36" s="262"/>
      <c r="Q36" s="262"/>
      <c r="R36" s="262"/>
      <c r="S36" s="262"/>
      <c r="T36" s="262"/>
      <c r="U36" s="259"/>
      <c r="V36" s="259"/>
      <c r="W36" s="259"/>
    </row>
    <row r="37" spans="2:23" ht="24.95" customHeight="1" x14ac:dyDescent="0.35">
      <c r="B37" s="215" t="s">
        <v>7</v>
      </c>
      <c r="C37" s="541" t="s">
        <v>15</v>
      </c>
      <c r="D37" s="531"/>
      <c r="E37" s="542"/>
      <c r="F37" s="148">
        <v>2.5000000000000001E-2</v>
      </c>
      <c r="G37" s="163">
        <f>G24*F37</f>
        <v>0</v>
      </c>
      <c r="H37" s="111"/>
      <c r="I37" s="116" t="s">
        <v>85</v>
      </c>
      <c r="J37" s="117"/>
      <c r="K37" s="117"/>
      <c r="L37" s="217"/>
      <c r="M37" s="262"/>
      <c r="N37" s="262"/>
      <c r="O37" s="262"/>
      <c r="P37" s="262"/>
      <c r="Q37" s="262"/>
      <c r="R37" s="262"/>
      <c r="S37" s="262"/>
      <c r="T37" s="262"/>
      <c r="U37" s="259"/>
      <c r="V37" s="259"/>
      <c r="W37" s="259"/>
    </row>
    <row r="38" spans="2:23" ht="64.5" customHeight="1" x14ac:dyDescent="0.35">
      <c r="B38" s="215" t="s">
        <v>8</v>
      </c>
      <c r="C38" s="541" t="s">
        <v>86</v>
      </c>
      <c r="D38" s="531"/>
      <c r="E38" s="542"/>
      <c r="F38" s="164">
        <v>0.06</v>
      </c>
      <c r="G38" s="165">
        <f>G24*F38</f>
        <v>0</v>
      </c>
      <c r="H38" s="166"/>
      <c r="I38" s="504" t="s">
        <v>275</v>
      </c>
      <c r="J38" s="505"/>
      <c r="K38" s="505"/>
      <c r="L38" s="217"/>
      <c r="M38" s="262"/>
      <c r="N38" s="262"/>
      <c r="O38" s="262"/>
      <c r="P38" s="262"/>
      <c r="Q38" s="262"/>
      <c r="R38" s="262"/>
      <c r="S38" s="262"/>
      <c r="T38" s="262"/>
      <c r="U38" s="259"/>
      <c r="V38" s="259"/>
      <c r="W38" s="259"/>
    </row>
    <row r="39" spans="2:23" ht="24.95" customHeight="1" x14ac:dyDescent="0.35">
      <c r="B39" s="215" t="s">
        <v>9</v>
      </c>
      <c r="C39" s="541" t="s">
        <v>16</v>
      </c>
      <c r="D39" s="531"/>
      <c r="E39" s="542"/>
      <c r="F39" s="148">
        <v>1.4999999999999999E-2</v>
      </c>
      <c r="G39" s="163">
        <f>G24*F39</f>
        <v>0</v>
      </c>
      <c r="H39" s="111"/>
      <c r="I39" s="116" t="s">
        <v>85</v>
      </c>
      <c r="J39" s="117"/>
      <c r="K39" s="117"/>
      <c r="L39" s="217"/>
      <c r="M39" s="262"/>
      <c r="N39" s="262"/>
      <c r="O39" s="262"/>
      <c r="P39" s="262"/>
      <c r="Q39" s="262"/>
      <c r="R39" s="262"/>
      <c r="S39" s="262"/>
      <c r="T39" s="262"/>
      <c r="U39" s="259"/>
      <c r="V39" s="259"/>
      <c r="W39" s="259"/>
    </row>
    <row r="40" spans="2:23" ht="24.95" customHeight="1" x14ac:dyDescent="0.35">
      <c r="B40" s="215" t="s">
        <v>10</v>
      </c>
      <c r="C40" s="541" t="s">
        <v>47</v>
      </c>
      <c r="D40" s="531"/>
      <c r="E40" s="542"/>
      <c r="F40" s="148">
        <v>0.01</v>
      </c>
      <c r="G40" s="163">
        <f>G24*F40</f>
        <v>0</v>
      </c>
      <c r="H40" s="111"/>
      <c r="I40" s="116" t="s">
        <v>85</v>
      </c>
      <c r="J40" s="117"/>
      <c r="K40" s="117"/>
      <c r="L40" s="217"/>
      <c r="M40" s="262"/>
      <c r="N40" s="262"/>
      <c r="O40" s="262"/>
      <c r="P40" s="262"/>
      <c r="Q40" s="262"/>
      <c r="R40" s="262"/>
      <c r="S40" s="262"/>
      <c r="T40" s="262"/>
      <c r="U40" s="259"/>
      <c r="V40" s="259"/>
      <c r="W40" s="259"/>
    </row>
    <row r="41" spans="2:23" ht="24.95" customHeight="1" x14ac:dyDescent="0.35">
      <c r="B41" s="215" t="s">
        <v>12</v>
      </c>
      <c r="C41" s="541" t="s">
        <v>17</v>
      </c>
      <c r="D41" s="531"/>
      <c r="E41" s="542"/>
      <c r="F41" s="148">
        <v>6.0000000000000001E-3</v>
      </c>
      <c r="G41" s="163">
        <f>G24*F41</f>
        <v>0</v>
      </c>
      <c r="H41" s="111"/>
      <c r="I41" s="116" t="s">
        <v>85</v>
      </c>
      <c r="J41" s="117"/>
      <c r="K41" s="117"/>
      <c r="L41" s="217"/>
      <c r="M41" s="262"/>
      <c r="N41" s="262"/>
      <c r="O41" s="262"/>
      <c r="P41" s="262"/>
      <c r="Q41" s="262"/>
      <c r="R41" s="262"/>
      <c r="S41" s="262"/>
      <c r="T41" s="262"/>
      <c r="U41" s="259"/>
      <c r="V41" s="259"/>
      <c r="W41" s="259"/>
    </row>
    <row r="42" spans="2:23" ht="24.95" customHeight="1" x14ac:dyDescent="0.35">
      <c r="B42" s="215" t="s">
        <v>18</v>
      </c>
      <c r="C42" s="541" t="s">
        <v>19</v>
      </c>
      <c r="D42" s="531"/>
      <c r="E42" s="542"/>
      <c r="F42" s="148">
        <v>2E-3</v>
      </c>
      <c r="G42" s="163">
        <f>G24*F42</f>
        <v>0</v>
      </c>
      <c r="H42" s="111"/>
      <c r="I42" s="116" t="s">
        <v>85</v>
      </c>
      <c r="J42" s="117"/>
      <c r="K42" s="117"/>
      <c r="L42" s="217"/>
      <c r="M42" s="262"/>
      <c r="N42" s="262"/>
      <c r="O42" s="262"/>
      <c r="P42" s="262"/>
      <c r="Q42" s="262"/>
      <c r="R42" s="262"/>
      <c r="S42" s="262"/>
      <c r="T42" s="262"/>
      <c r="U42" s="259"/>
      <c r="V42" s="259"/>
      <c r="W42" s="259"/>
    </row>
    <row r="43" spans="2:23" ht="24.95" customHeight="1" thickBot="1" x14ac:dyDescent="0.4">
      <c r="B43" s="215" t="s">
        <v>20</v>
      </c>
      <c r="C43" s="541" t="s">
        <v>21</v>
      </c>
      <c r="D43" s="531"/>
      <c r="E43" s="542"/>
      <c r="F43" s="148">
        <v>0.08</v>
      </c>
      <c r="G43" s="163">
        <f>G24*F43</f>
        <v>0</v>
      </c>
      <c r="H43" s="111"/>
      <c r="I43" s="140" t="s">
        <v>85</v>
      </c>
      <c r="J43" s="141"/>
      <c r="K43" s="141"/>
      <c r="L43" s="217"/>
      <c r="M43" s="262"/>
      <c r="N43" s="262"/>
      <c r="O43" s="262"/>
      <c r="P43" s="262"/>
      <c r="Q43" s="262"/>
      <c r="R43" s="262"/>
      <c r="S43" s="262"/>
      <c r="T43" s="262"/>
      <c r="U43" s="259"/>
      <c r="V43" s="259"/>
      <c r="W43" s="259"/>
    </row>
    <row r="44" spans="2:23" ht="24.95" customHeight="1" x14ac:dyDescent="0.35">
      <c r="B44" s="169"/>
      <c r="C44" s="170"/>
      <c r="D44" s="171"/>
      <c r="E44" s="172" t="s">
        <v>87</v>
      </c>
      <c r="F44" s="172">
        <f>SUM(F36:F43)</f>
        <v>0.39800000000000008</v>
      </c>
      <c r="G44" s="173">
        <f>SUM(G36:G43)</f>
        <v>0</v>
      </c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259"/>
      <c r="V44" s="259"/>
      <c r="W44" s="259"/>
    </row>
    <row r="45" spans="2:23" ht="24.95" customHeight="1" thickBot="1" x14ac:dyDescent="0.4">
      <c r="B45" s="552" t="s">
        <v>22</v>
      </c>
      <c r="C45" s="553"/>
      <c r="D45" s="553"/>
      <c r="E45" s="553"/>
      <c r="F45" s="553"/>
      <c r="G45" s="554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259"/>
      <c r="V45" s="259"/>
      <c r="W45" s="259"/>
    </row>
    <row r="46" spans="2:23" ht="24.95" customHeight="1" x14ac:dyDescent="0.35">
      <c r="B46" s="120" t="s">
        <v>88</v>
      </c>
      <c r="C46" s="555" t="s">
        <v>89</v>
      </c>
      <c r="D46" s="555"/>
      <c r="E46" s="555"/>
      <c r="F46" s="555"/>
      <c r="G46" s="123" t="s">
        <v>67</v>
      </c>
      <c r="H46" s="111"/>
      <c r="I46" s="112" t="s">
        <v>58</v>
      </c>
      <c r="J46" s="113"/>
      <c r="K46" s="113"/>
      <c r="L46" s="216"/>
      <c r="M46" s="260"/>
      <c r="N46" s="260"/>
      <c r="O46" s="260"/>
      <c r="P46" s="260"/>
      <c r="Q46" s="260"/>
      <c r="R46" s="260"/>
      <c r="S46" s="260"/>
      <c r="T46" s="260"/>
      <c r="U46" s="259"/>
      <c r="V46" s="259"/>
      <c r="W46" s="259"/>
    </row>
    <row r="47" spans="2:23" ht="39.950000000000003" customHeight="1" x14ac:dyDescent="0.35">
      <c r="B47" s="556" t="s">
        <v>6</v>
      </c>
      <c r="C47" s="558" t="s">
        <v>90</v>
      </c>
      <c r="D47" s="174" t="s">
        <v>91</v>
      </c>
      <c r="E47" s="175" t="s">
        <v>92</v>
      </c>
      <c r="F47" s="176" t="s">
        <v>94</v>
      </c>
      <c r="G47" s="560">
        <f>IF((D48*E48*F48)-(G19*0.06)&lt;0,0,((D48*E48*F48)-(G19*0.06)))</f>
        <v>184.8</v>
      </c>
      <c r="H47" s="177"/>
      <c r="I47" s="504" t="s">
        <v>276</v>
      </c>
      <c r="J47" s="505"/>
      <c r="K47" s="505"/>
      <c r="L47" s="267"/>
      <c r="M47" s="268"/>
      <c r="N47" s="268"/>
      <c r="O47" s="268"/>
      <c r="P47" s="268"/>
      <c r="Q47" s="268"/>
      <c r="R47" s="268"/>
      <c r="S47" s="268"/>
      <c r="T47" s="268"/>
      <c r="U47" s="259"/>
      <c r="V47" s="259"/>
      <c r="W47" s="259"/>
    </row>
    <row r="48" spans="2:23" ht="39.950000000000003" customHeight="1" x14ac:dyDescent="0.35">
      <c r="B48" s="557"/>
      <c r="C48" s="559"/>
      <c r="D48" s="178">
        <v>2</v>
      </c>
      <c r="E48" s="175">
        <v>4.2</v>
      </c>
      <c r="F48" s="179">
        <v>22</v>
      </c>
      <c r="G48" s="561"/>
      <c r="H48" s="177"/>
      <c r="I48" s="504"/>
      <c r="J48" s="505"/>
      <c r="K48" s="505"/>
      <c r="L48" s="267"/>
      <c r="M48" s="268"/>
      <c r="N48" s="268"/>
      <c r="O48" s="268"/>
      <c r="P48" s="268"/>
      <c r="Q48" s="268"/>
      <c r="R48" s="268"/>
      <c r="S48" s="268"/>
      <c r="T48" s="268"/>
      <c r="U48" s="259"/>
      <c r="V48" s="259"/>
      <c r="W48" s="259"/>
    </row>
    <row r="49" spans="2:23" ht="39.950000000000003" customHeight="1" x14ac:dyDescent="0.35">
      <c r="B49" s="556" t="s">
        <v>7</v>
      </c>
      <c r="C49" s="562" t="s">
        <v>93</v>
      </c>
      <c r="D49" s="563"/>
      <c r="E49" s="180" t="s">
        <v>92</v>
      </c>
      <c r="F49" s="181" t="s">
        <v>94</v>
      </c>
      <c r="G49" s="560">
        <f>(E50*F50)*(100%-20%)</f>
        <v>0</v>
      </c>
      <c r="H49" s="177"/>
      <c r="I49" s="504" t="s">
        <v>258</v>
      </c>
      <c r="J49" s="505"/>
      <c r="K49" s="505"/>
      <c r="L49" s="267"/>
      <c r="M49" s="268"/>
      <c r="N49" s="268"/>
      <c r="O49" s="268"/>
      <c r="P49" s="268"/>
      <c r="Q49" s="268"/>
      <c r="R49" s="268"/>
      <c r="S49" s="268"/>
      <c r="T49" s="268"/>
      <c r="U49" s="259"/>
      <c r="V49" s="259"/>
      <c r="W49" s="259"/>
    </row>
    <row r="50" spans="2:23" ht="39.950000000000003" customHeight="1" x14ac:dyDescent="0.35">
      <c r="B50" s="557"/>
      <c r="C50" s="564"/>
      <c r="D50" s="565"/>
      <c r="E50" s="182">
        <v>0</v>
      </c>
      <c r="F50" s="183">
        <v>22</v>
      </c>
      <c r="G50" s="561"/>
      <c r="H50" s="184"/>
      <c r="I50" s="504"/>
      <c r="J50" s="505"/>
      <c r="K50" s="505"/>
      <c r="L50" s="267"/>
      <c r="M50" s="268"/>
      <c r="N50" s="268"/>
      <c r="O50" s="268"/>
      <c r="P50" s="268"/>
      <c r="Q50" s="268"/>
      <c r="R50" s="268"/>
      <c r="S50" s="268"/>
      <c r="T50" s="268"/>
      <c r="U50" s="259"/>
      <c r="V50" s="259"/>
      <c r="W50" s="259"/>
    </row>
    <row r="51" spans="2:23" ht="24.95" customHeight="1" x14ac:dyDescent="0.35">
      <c r="B51" s="215" t="s">
        <v>8</v>
      </c>
      <c r="C51" s="512" t="s">
        <v>95</v>
      </c>
      <c r="D51" s="513"/>
      <c r="E51" s="513"/>
      <c r="F51" s="514"/>
      <c r="G51" s="165">
        <v>0</v>
      </c>
      <c r="H51" s="185"/>
      <c r="I51" s="116" t="s">
        <v>259</v>
      </c>
      <c r="J51" s="117"/>
      <c r="K51" s="117"/>
      <c r="L51" s="261"/>
      <c r="M51" s="260"/>
      <c r="N51" s="260"/>
      <c r="O51" s="260"/>
      <c r="P51" s="260"/>
      <c r="Q51" s="260"/>
      <c r="R51" s="260"/>
      <c r="S51" s="260"/>
      <c r="T51" s="260"/>
      <c r="U51" s="259"/>
      <c r="V51" s="259"/>
      <c r="W51" s="259"/>
    </row>
    <row r="52" spans="2:23" ht="24.95" customHeight="1" x14ac:dyDescent="0.35">
      <c r="B52" s="215" t="s">
        <v>9</v>
      </c>
      <c r="C52" s="512" t="s">
        <v>96</v>
      </c>
      <c r="D52" s="513"/>
      <c r="E52" s="513"/>
      <c r="F52" s="514"/>
      <c r="G52" s="186">
        <v>0</v>
      </c>
      <c r="H52" s="139"/>
      <c r="I52" s="116" t="s">
        <v>259</v>
      </c>
      <c r="J52" s="117"/>
      <c r="K52" s="117"/>
      <c r="L52" s="261"/>
      <c r="M52" s="260"/>
      <c r="N52" s="260"/>
      <c r="O52" s="260"/>
      <c r="P52" s="260"/>
      <c r="Q52" s="260"/>
      <c r="R52" s="260"/>
      <c r="S52" s="260"/>
      <c r="T52" s="260"/>
      <c r="U52" s="259"/>
      <c r="V52" s="259"/>
      <c r="W52" s="259"/>
    </row>
    <row r="53" spans="2:23" ht="24.95" customHeight="1" x14ac:dyDescent="0.35">
      <c r="B53" s="215" t="s">
        <v>10</v>
      </c>
      <c r="C53" s="512" t="s">
        <v>97</v>
      </c>
      <c r="D53" s="513"/>
      <c r="E53" s="513"/>
      <c r="F53" s="514"/>
      <c r="G53" s="187">
        <v>0</v>
      </c>
      <c r="H53" s="139"/>
      <c r="I53" s="116" t="s">
        <v>259</v>
      </c>
      <c r="J53" s="117"/>
      <c r="K53" s="117"/>
      <c r="L53" s="261"/>
      <c r="M53" s="260"/>
      <c r="N53" s="260"/>
      <c r="O53" s="260"/>
      <c r="P53" s="260"/>
      <c r="Q53" s="260"/>
      <c r="R53" s="260"/>
      <c r="S53" s="260"/>
      <c r="T53" s="260"/>
      <c r="U53" s="259"/>
      <c r="V53" s="259"/>
      <c r="W53" s="259"/>
    </row>
    <row r="54" spans="2:23" ht="24.95" customHeight="1" thickBot="1" x14ac:dyDescent="0.4">
      <c r="B54" s="215" t="s">
        <v>18</v>
      </c>
      <c r="C54" s="535" t="s">
        <v>11</v>
      </c>
      <c r="D54" s="536"/>
      <c r="E54" s="536"/>
      <c r="F54" s="537"/>
      <c r="G54" s="187"/>
      <c r="H54" s="139"/>
      <c r="I54" s="140" t="s">
        <v>154</v>
      </c>
      <c r="J54" s="252"/>
      <c r="K54" s="252"/>
      <c r="L54" s="261"/>
      <c r="M54" s="260"/>
      <c r="N54" s="260"/>
      <c r="O54" s="260"/>
      <c r="P54" s="260"/>
      <c r="Q54" s="260"/>
      <c r="R54" s="260"/>
      <c r="S54" s="260"/>
      <c r="T54" s="260"/>
      <c r="U54" s="259"/>
      <c r="V54" s="259"/>
      <c r="W54" s="259"/>
    </row>
    <row r="55" spans="2:23" ht="24.95" customHeight="1" x14ac:dyDescent="0.35">
      <c r="B55" s="169"/>
      <c r="C55" s="170"/>
      <c r="D55" s="170"/>
      <c r="E55" s="170"/>
      <c r="F55" s="188" t="s">
        <v>71</v>
      </c>
      <c r="G55" s="173">
        <f>SUM(G47:G54)</f>
        <v>184.8</v>
      </c>
      <c r="H55" s="111"/>
      <c r="I55" s="253"/>
      <c r="J55" s="253"/>
      <c r="K55" s="253"/>
      <c r="L55" s="278"/>
      <c r="M55" s="278"/>
      <c r="N55" s="278"/>
      <c r="O55" s="278"/>
      <c r="P55" s="278"/>
      <c r="Q55" s="278"/>
      <c r="R55" s="278"/>
      <c r="S55" s="278"/>
      <c r="T55" s="278"/>
      <c r="U55" s="259"/>
      <c r="V55" s="259"/>
      <c r="W55" s="259"/>
    </row>
    <row r="56" spans="2:23" ht="24.95" customHeight="1" x14ac:dyDescent="0.35">
      <c r="B56" s="142"/>
      <c r="C56" s="143"/>
      <c r="D56" s="143"/>
      <c r="E56" s="528" t="s">
        <v>23</v>
      </c>
      <c r="F56" s="529"/>
      <c r="G56" s="190">
        <f>G33+G44+G55</f>
        <v>184.8</v>
      </c>
      <c r="H56" s="111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9"/>
      <c r="V56" s="259"/>
      <c r="W56" s="259"/>
    </row>
    <row r="57" spans="2:23" ht="23.25" customHeight="1" x14ac:dyDescent="0.35">
      <c r="B57" s="566"/>
      <c r="C57" s="567"/>
      <c r="D57" s="567"/>
      <c r="E57" s="567"/>
      <c r="F57" s="567"/>
      <c r="G57" s="568"/>
      <c r="H57" s="111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9"/>
      <c r="V57" s="259"/>
      <c r="W57" s="259"/>
    </row>
    <row r="58" spans="2:23" ht="24.95" customHeight="1" thickBot="1" x14ac:dyDescent="0.4">
      <c r="B58" s="533" t="s">
        <v>24</v>
      </c>
      <c r="C58" s="528"/>
      <c r="D58" s="528"/>
      <c r="E58" s="528"/>
      <c r="F58" s="528"/>
      <c r="G58" s="534"/>
      <c r="H58" s="111"/>
      <c r="I58" s="255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259"/>
      <c r="V58" s="259"/>
      <c r="W58" s="259"/>
    </row>
    <row r="59" spans="2:23" ht="24.95" customHeight="1" x14ac:dyDescent="0.35">
      <c r="B59" s="237" t="s">
        <v>99</v>
      </c>
      <c r="C59" s="525" t="s">
        <v>100</v>
      </c>
      <c r="D59" s="525"/>
      <c r="E59" s="525"/>
      <c r="F59" s="193" t="s">
        <v>64</v>
      </c>
      <c r="G59" s="194" t="s">
        <v>67</v>
      </c>
      <c r="H59" s="111"/>
      <c r="I59" s="112" t="s">
        <v>58</v>
      </c>
      <c r="J59" s="113"/>
      <c r="K59" s="113"/>
      <c r="L59" s="216"/>
      <c r="M59" s="260"/>
      <c r="N59" s="260"/>
      <c r="O59" s="260"/>
      <c r="P59" s="260"/>
      <c r="Q59" s="260"/>
      <c r="R59" s="260"/>
      <c r="S59" s="260"/>
      <c r="T59" s="260"/>
      <c r="U59" s="259"/>
      <c r="V59" s="259"/>
      <c r="W59" s="259"/>
    </row>
    <row r="60" spans="2:23" ht="24.95" customHeight="1" x14ac:dyDescent="0.35">
      <c r="B60" s="195" t="s">
        <v>6</v>
      </c>
      <c r="C60" s="543" t="s">
        <v>25</v>
      </c>
      <c r="D60" s="544"/>
      <c r="E60" s="545"/>
      <c r="F60" s="196">
        <v>4.1999999999999997E-3</v>
      </c>
      <c r="G60" s="197">
        <f>G24*F60</f>
        <v>0</v>
      </c>
      <c r="H60" s="111"/>
      <c r="I60" s="504" t="s">
        <v>109</v>
      </c>
      <c r="J60" s="505"/>
      <c r="K60" s="505"/>
      <c r="L60" s="269"/>
      <c r="M60" s="270"/>
      <c r="N60" s="270"/>
      <c r="O60" s="270"/>
      <c r="P60" s="270"/>
      <c r="Q60" s="270"/>
      <c r="R60" s="270"/>
      <c r="S60" s="270"/>
      <c r="T60" s="270"/>
      <c r="U60" s="259"/>
      <c r="V60" s="259"/>
      <c r="W60" s="259"/>
    </row>
    <row r="61" spans="2:23" ht="24.95" customHeight="1" x14ac:dyDescent="0.35">
      <c r="B61" s="195" t="s">
        <v>7</v>
      </c>
      <c r="C61" s="543" t="s">
        <v>26</v>
      </c>
      <c r="D61" s="544"/>
      <c r="E61" s="545"/>
      <c r="F61" s="196">
        <v>2.9999999999999997E-4</v>
      </c>
      <c r="G61" s="197">
        <f>G24*F61</f>
        <v>0</v>
      </c>
      <c r="H61" s="111"/>
      <c r="I61" s="504" t="s">
        <v>109</v>
      </c>
      <c r="J61" s="505"/>
      <c r="K61" s="505"/>
      <c r="L61" s="269"/>
      <c r="M61" s="270"/>
      <c r="N61" s="270"/>
      <c r="O61" s="270"/>
      <c r="P61" s="270"/>
      <c r="Q61" s="270"/>
      <c r="R61" s="270"/>
      <c r="S61" s="270"/>
      <c r="T61" s="270"/>
      <c r="U61" s="259"/>
      <c r="V61" s="259"/>
      <c r="W61" s="259"/>
    </row>
    <row r="62" spans="2:23" ht="24.95" customHeight="1" x14ac:dyDescent="0.35">
      <c r="B62" s="195" t="s">
        <v>8</v>
      </c>
      <c r="C62" s="198" t="s">
        <v>110</v>
      </c>
      <c r="D62" s="199"/>
      <c r="E62" s="200"/>
      <c r="F62" s="196">
        <v>3.44E-2</v>
      </c>
      <c r="G62" s="197">
        <f>G24*F62</f>
        <v>0</v>
      </c>
      <c r="H62" s="111"/>
      <c r="I62" s="504" t="s">
        <v>109</v>
      </c>
      <c r="J62" s="505"/>
      <c r="K62" s="505"/>
      <c r="L62" s="269"/>
      <c r="M62" s="270"/>
      <c r="N62" s="270"/>
      <c r="O62" s="270"/>
      <c r="P62" s="270"/>
      <c r="Q62" s="270"/>
      <c r="R62" s="270"/>
      <c r="S62" s="270"/>
      <c r="T62" s="270"/>
      <c r="U62" s="259"/>
      <c r="V62" s="259"/>
      <c r="W62" s="259"/>
    </row>
    <row r="63" spans="2:23" ht="84.95" customHeight="1" x14ac:dyDescent="0.35">
      <c r="B63" s="201" t="s">
        <v>9</v>
      </c>
      <c r="C63" s="549" t="s">
        <v>101</v>
      </c>
      <c r="D63" s="550"/>
      <c r="E63" s="551"/>
      <c r="F63" s="202">
        <v>1.9400000000000001E-2</v>
      </c>
      <c r="G63" s="203">
        <f>G24*F63</f>
        <v>0</v>
      </c>
      <c r="H63" s="111"/>
      <c r="I63" s="640" t="s">
        <v>98</v>
      </c>
      <c r="J63" s="641"/>
      <c r="K63" s="641"/>
      <c r="L63" s="271"/>
      <c r="M63" s="272"/>
      <c r="N63" s="272"/>
      <c r="O63" s="272"/>
      <c r="P63" s="272"/>
      <c r="Q63" s="272"/>
      <c r="R63" s="272"/>
      <c r="S63" s="272"/>
      <c r="T63" s="272"/>
      <c r="U63" s="259"/>
      <c r="V63" s="259"/>
      <c r="W63" s="259"/>
    </row>
    <row r="64" spans="2:23" ht="24.95" customHeight="1" x14ac:dyDescent="0.35">
      <c r="B64" s="201" t="s">
        <v>10</v>
      </c>
      <c r="C64" s="538" t="s">
        <v>102</v>
      </c>
      <c r="D64" s="539"/>
      <c r="E64" s="540"/>
      <c r="F64" s="204">
        <f>F44</f>
        <v>0.39800000000000008</v>
      </c>
      <c r="G64" s="205">
        <f>G63*F64</f>
        <v>0</v>
      </c>
      <c r="H64" s="111"/>
      <c r="I64" s="233"/>
      <c r="J64" s="234"/>
      <c r="K64" s="234"/>
      <c r="L64" s="267"/>
      <c r="M64" s="268"/>
      <c r="N64" s="268"/>
      <c r="O64" s="268"/>
      <c r="P64" s="268"/>
      <c r="Q64" s="268"/>
      <c r="R64" s="268"/>
      <c r="S64" s="268"/>
      <c r="T64" s="268"/>
      <c r="U64" s="259"/>
      <c r="V64" s="259"/>
      <c r="W64" s="259"/>
    </row>
    <row r="65" spans="2:23" ht="24.95" customHeight="1" x14ac:dyDescent="0.35">
      <c r="B65" s="201" t="s">
        <v>12</v>
      </c>
      <c r="C65" s="512" t="s">
        <v>111</v>
      </c>
      <c r="D65" s="513"/>
      <c r="E65" s="514"/>
      <c r="F65" s="206" t="s">
        <v>112</v>
      </c>
      <c r="G65" s="205">
        <f>F65*G24</f>
        <v>0</v>
      </c>
      <c r="H65" s="111"/>
      <c r="I65" s="642" t="s">
        <v>109</v>
      </c>
      <c r="J65" s="505"/>
      <c r="K65" s="505"/>
      <c r="L65" s="269"/>
      <c r="M65" s="270"/>
      <c r="N65" s="270"/>
      <c r="O65" s="270"/>
      <c r="P65" s="270"/>
      <c r="Q65" s="270"/>
      <c r="R65" s="270"/>
      <c r="S65" s="270"/>
      <c r="T65" s="270"/>
      <c r="U65" s="259"/>
      <c r="V65" s="259"/>
      <c r="W65" s="259"/>
    </row>
    <row r="66" spans="2:23" ht="24.95" customHeight="1" thickBot="1" x14ac:dyDescent="0.4">
      <c r="B66" s="142"/>
      <c r="C66" s="143"/>
      <c r="D66" s="143"/>
      <c r="E66" s="207" t="s">
        <v>52</v>
      </c>
      <c r="F66" s="208">
        <f>SUM(F60:F65)</f>
        <v>0.45630000000000009</v>
      </c>
      <c r="G66" s="190">
        <f>SUM(G60:G65)</f>
        <v>0</v>
      </c>
      <c r="H66" s="111"/>
      <c r="I66" s="507" t="s">
        <v>274</v>
      </c>
      <c r="J66" s="508"/>
      <c r="K66" s="508"/>
      <c r="L66" s="509"/>
      <c r="M66" s="260"/>
      <c r="N66" s="260"/>
      <c r="O66" s="260"/>
      <c r="P66" s="260"/>
      <c r="Q66" s="260"/>
      <c r="R66" s="260"/>
      <c r="S66" s="260"/>
      <c r="T66" s="260"/>
      <c r="U66" s="259"/>
      <c r="V66" s="259"/>
      <c r="W66" s="259"/>
    </row>
    <row r="67" spans="2:23" ht="23.25" customHeight="1" x14ac:dyDescent="0.35">
      <c r="B67" s="546"/>
      <c r="C67" s="547"/>
      <c r="D67" s="547"/>
      <c r="E67" s="547"/>
      <c r="F67" s="547"/>
      <c r="G67" s="548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259"/>
      <c r="V67" s="259"/>
      <c r="W67" s="259"/>
    </row>
    <row r="68" spans="2:23" ht="24.95" customHeight="1" thickBot="1" x14ac:dyDescent="0.4">
      <c r="B68" s="533" t="s">
        <v>27</v>
      </c>
      <c r="C68" s="528"/>
      <c r="D68" s="528"/>
      <c r="E68" s="528"/>
      <c r="F68" s="528"/>
      <c r="G68" s="534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259"/>
      <c r="V68" s="259"/>
      <c r="W68" s="259"/>
    </row>
    <row r="69" spans="2:23" ht="24.95" customHeight="1" x14ac:dyDescent="0.35">
      <c r="B69" s="237" t="s">
        <v>114</v>
      </c>
      <c r="C69" s="525" t="s">
        <v>115</v>
      </c>
      <c r="D69" s="525"/>
      <c r="E69" s="525"/>
      <c r="F69" s="193" t="s">
        <v>64</v>
      </c>
      <c r="G69" s="209" t="s">
        <v>67</v>
      </c>
      <c r="H69" s="111"/>
      <c r="I69" s="112" t="s">
        <v>58</v>
      </c>
      <c r="J69" s="113"/>
      <c r="K69" s="113"/>
      <c r="L69" s="216"/>
      <c r="M69" s="273"/>
      <c r="N69" s="273"/>
      <c r="O69" s="273"/>
      <c r="P69" s="273"/>
      <c r="Q69" s="273"/>
      <c r="R69" s="273"/>
      <c r="S69" s="273"/>
      <c r="T69" s="273"/>
      <c r="U69" s="259"/>
      <c r="V69" s="259"/>
      <c r="W69" s="259"/>
    </row>
    <row r="70" spans="2:23" ht="24.95" customHeight="1" x14ac:dyDescent="0.35">
      <c r="B70" s="195" t="s">
        <v>6</v>
      </c>
      <c r="C70" s="543" t="s">
        <v>103</v>
      </c>
      <c r="D70" s="544"/>
      <c r="E70" s="545"/>
      <c r="F70" s="196">
        <v>8.3299999999999999E-2</v>
      </c>
      <c r="G70" s="197">
        <f>(G19+G21)*F70</f>
        <v>0</v>
      </c>
      <c r="H70" s="111"/>
      <c r="I70" s="210" t="s">
        <v>117</v>
      </c>
      <c r="J70" s="211"/>
      <c r="K70" s="211"/>
      <c r="L70" s="274"/>
      <c r="M70" s="275"/>
      <c r="N70" s="275"/>
      <c r="O70" s="275"/>
      <c r="P70" s="275"/>
      <c r="Q70" s="275"/>
      <c r="R70" s="275"/>
      <c r="S70" s="275"/>
      <c r="T70" s="275"/>
      <c r="U70" s="259"/>
      <c r="V70" s="259"/>
      <c r="W70" s="259"/>
    </row>
    <row r="71" spans="2:23" ht="24.95" customHeight="1" x14ac:dyDescent="0.35">
      <c r="B71" s="195" t="s">
        <v>7</v>
      </c>
      <c r="C71" s="543" t="s">
        <v>116</v>
      </c>
      <c r="D71" s="544"/>
      <c r="E71" s="545"/>
      <c r="F71" s="196">
        <v>1.3899999999999999E-2</v>
      </c>
      <c r="G71" s="197">
        <f>G24*F71</f>
        <v>0</v>
      </c>
      <c r="H71" s="111"/>
      <c r="I71" s="210" t="s">
        <v>109</v>
      </c>
      <c r="J71" s="211"/>
      <c r="K71" s="211"/>
      <c r="L71" s="269"/>
      <c r="M71" s="270"/>
      <c r="N71" s="270"/>
      <c r="O71" s="270"/>
      <c r="P71" s="270"/>
      <c r="Q71" s="270"/>
      <c r="R71" s="270"/>
      <c r="S71" s="270"/>
      <c r="T71" s="270"/>
      <c r="U71" s="259"/>
      <c r="V71" s="259"/>
      <c r="W71" s="259"/>
    </row>
    <row r="72" spans="2:23" ht="24.95" customHeight="1" x14ac:dyDescent="0.35">
      <c r="B72" s="195" t="s">
        <v>8</v>
      </c>
      <c r="C72" s="543" t="s">
        <v>104</v>
      </c>
      <c r="D72" s="544"/>
      <c r="E72" s="545"/>
      <c r="F72" s="196">
        <v>2.8E-3</v>
      </c>
      <c r="G72" s="197">
        <f>G24*F72</f>
        <v>0</v>
      </c>
      <c r="H72" s="111"/>
      <c r="I72" s="210" t="s">
        <v>109</v>
      </c>
      <c r="J72" s="211"/>
      <c r="K72" s="211"/>
      <c r="L72" s="269"/>
      <c r="M72" s="270"/>
      <c r="N72" s="270"/>
      <c r="O72" s="270"/>
      <c r="P72" s="270"/>
      <c r="Q72" s="270"/>
      <c r="R72" s="270"/>
      <c r="S72" s="270"/>
      <c r="T72" s="270"/>
      <c r="U72" s="259"/>
      <c r="V72" s="259"/>
      <c r="W72" s="259"/>
    </row>
    <row r="73" spans="2:23" ht="24.95" customHeight="1" x14ac:dyDescent="0.35">
      <c r="B73" s="201" t="s">
        <v>9</v>
      </c>
      <c r="C73" s="538" t="s">
        <v>113</v>
      </c>
      <c r="D73" s="539"/>
      <c r="E73" s="540"/>
      <c r="F73" s="202">
        <v>2.0000000000000001E-4</v>
      </c>
      <c r="G73" s="203">
        <f>G24*F73</f>
        <v>0</v>
      </c>
      <c r="H73" s="111"/>
      <c r="I73" s="210" t="s">
        <v>109</v>
      </c>
      <c r="J73" s="211"/>
      <c r="K73" s="211"/>
      <c r="L73" s="269"/>
      <c r="M73" s="270"/>
      <c r="N73" s="270"/>
      <c r="O73" s="270"/>
      <c r="P73" s="270"/>
      <c r="Q73" s="270"/>
      <c r="R73" s="270"/>
      <c r="S73" s="270"/>
      <c r="T73" s="270"/>
      <c r="U73" s="259"/>
      <c r="V73" s="259"/>
      <c r="W73" s="259"/>
    </row>
    <row r="74" spans="2:23" ht="24.95" customHeight="1" x14ac:dyDescent="0.35">
      <c r="B74" s="201" t="s">
        <v>10</v>
      </c>
      <c r="C74" s="538" t="s">
        <v>105</v>
      </c>
      <c r="D74" s="539"/>
      <c r="E74" s="540"/>
      <c r="F74" s="212">
        <v>6.9999999999999999E-4</v>
      </c>
      <c r="G74" s="205">
        <f>G24*F74</f>
        <v>0</v>
      </c>
      <c r="H74" s="111"/>
      <c r="I74" s="210" t="s">
        <v>109</v>
      </c>
      <c r="J74" s="211"/>
      <c r="K74" s="211"/>
      <c r="L74" s="269"/>
      <c r="M74" s="270"/>
      <c r="N74" s="270"/>
      <c r="O74" s="270"/>
      <c r="P74" s="270"/>
      <c r="Q74" s="270"/>
      <c r="R74" s="270"/>
      <c r="S74" s="270"/>
      <c r="T74" s="270"/>
      <c r="U74" s="259"/>
      <c r="V74" s="259"/>
      <c r="W74" s="259"/>
    </row>
    <row r="75" spans="2:23" ht="24.95" customHeight="1" x14ac:dyDescent="0.35">
      <c r="B75" s="201" t="s">
        <v>12</v>
      </c>
      <c r="C75" s="512" t="s">
        <v>106</v>
      </c>
      <c r="D75" s="513"/>
      <c r="E75" s="514"/>
      <c r="F75" s="212">
        <v>2.8999999999999998E-3</v>
      </c>
      <c r="G75" s="205">
        <f>G24*F75</f>
        <v>0</v>
      </c>
      <c r="H75" s="111"/>
      <c r="I75" s="210" t="s">
        <v>109</v>
      </c>
      <c r="J75" s="211"/>
      <c r="K75" s="211"/>
      <c r="L75" s="269"/>
      <c r="M75" s="270"/>
      <c r="N75" s="270"/>
      <c r="O75" s="270"/>
      <c r="P75" s="270"/>
      <c r="Q75" s="270"/>
      <c r="R75" s="270"/>
      <c r="S75" s="270"/>
      <c r="T75" s="270"/>
      <c r="U75" s="259"/>
      <c r="V75" s="259"/>
      <c r="W75" s="259"/>
    </row>
    <row r="76" spans="2:23" ht="24.95" customHeight="1" x14ac:dyDescent="0.35">
      <c r="B76" s="201" t="s">
        <v>18</v>
      </c>
      <c r="C76" s="512" t="s">
        <v>28</v>
      </c>
      <c r="D76" s="513"/>
      <c r="E76" s="514"/>
      <c r="F76" s="256"/>
      <c r="G76" s="205"/>
      <c r="H76" s="111"/>
      <c r="I76" s="336" t="s">
        <v>154</v>
      </c>
      <c r="J76" s="245"/>
      <c r="K76" s="337"/>
      <c r="L76" s="260"/>
      <c r="M76" s="260"/>
      <c r="N76" s="260"/>
      <c r="O76" s="260"/>
      <c r="P76" s="260"/>
      <c r="Q76" s="260"/>
      <c r="R76" s="260"/>
      <c r="S76" s="260"/>
      <c r="T76" s="260"/>
      <c r="U76" s="259"/>
      <c r="V76" s="259"/>
      <c r="W76" s="259"/>
    </row>
    <row r="77" spans="2:23" ht="24.95" customHeight="1" x14ac:dyDescent="0.35">
      <c r="B77" s="169"/>
      <c r="C77" s="170"/>
      <c r="D77" s="170"/>
      <c r="E77" s="145" t="s">
        <v>108</v>
      </c>
      <c r="F77" s="214">
        <f>SUM(F70:F76)</f>
        <v>0.1038</v>
      </c>
      <c r="G77" s="173">
        <f>SUM(G70:G76)</f>
        <v>0</v>
      </c>
      <c r="H77" s="111"/>
      <c r="I77" s="338"/>
      <c r="J77" s="245"/>
      <c r="K77" s="337"/>
      <c r="L77" s="260"/>
      <c r="M77" s="260"/>
      <c r="N77" s="260"/>
      <c r="O77" s="260"/>
      <c r="P77" s="260"/>
      <c r="Q77" s="260"/>
      <c r="R77" s="260"/>
      <c r="S77" s="260"/>
      <c r="T77" s="260"/>
      <c r="U77" s="259"/>
      <c r="V77" s="259"/>
      <c r="W77" s="259"/>
    </row>
    <row r="78" spans="2:23" ht="24.95" customHeight="1" x14ac:dyDescent="0.35">
      <c r="B78" s="201" t="s">
        <v>20</v>
      </c>
      <c r="C78" s="541" t="s">
        <v>107</v>
      </c>
      <c r="D78" s="531"/>
      <c r="E78" s="531"/>
      <c r="F78" s="542"/>
      <c r="G78" s="205">
        <f>G77*F44</f>
        <v>0</v>
      </c>
      <c r="H78" s="111"/>
      <c r="I78" s="338"/>
      <c r="J78" s="245"/>
      <c r="K78" s="337"/>
      <c r="L78" s="111"/>
      <c r="M78" s="111"/>
      <c r="N78" s="111"/>
      <c r="O78" s="111"/>
      <c r="P78" s="111"/>
      <c r="Q78" s="111"/>
      <c r="R78" s="111"/>
      <c r="S78" s="111"/>
      <c r="T78" s="111"/>
      <c r="U78" s="259"/>
      <c r="V78" s="259"/>
      <c r="W78" s="259"/>
    </row>
    <row r="79" spans="2:23" ht="24.95" customHeight="1" thickBot="1" x14ac:dyDescent="0.4">
      <c r="B79" s="142"/>
      <c r="C79" s="143"/>
      <c r="D79" s="143"/>
      <c r="E79" s="528" t="s">
        <v>29</v>
      </c>
      <c r="F79" s="529"/>
      <c r="G79" s="190">
        <f>G77+G78</f>
        <v>0</v>
      </c>
      <c r="H79" s="111"/>
      <c r="I79" s="507" t="s">
        <v>274</v>
      </c>
      <c r="J79" s="508"/>
      <c r="K79" s="508"/>
      <c r="L79" s="509"/>
      <c r="M79" s="111"/>
      <c r="N79" s="111"/>
      <c r="O79" s="111"/>
      <c r="P79" s="111"/>
      <c r="Q79" s="111"/>
      <c r="R79" s="111"/>
      <c r="S79" s="111"/>
      <c r="T79" s="111"/>
      <c r="U79" s="259"/>
      <c r="V79" s="259"/>
      <c r="W79" s="259"/>
    </row>
    <row r="80" spans="2:23" ht="27" customHeight="1" x14ac:dyDescent="0.35">
      <c r="B80" s="530"/>
      <c r="C80" s="531"/>
      <c r="D80" s="531"/>
      <c r="E80" s="531"/>
      <c r="F80" s="531"/>
      <c r="G80" s="532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259"/>
      <c r="V80" s="259"/>
      <c r="W80" s="259"/>
    </row>
    <row r="81" spans="2:24" ht="24.95" customHeight="1" thickBot="1" x14ac:dyDescent="0.4">
      <c r="B81" s="533" t="s">
        <v>30</v>
      </c>
      <c r="C81" s="528"/>
      <c r="D81" s="528"/>
      <c r="E81" s="528"/>
      <c r="F81" s="528"/>
      <c r="G81" s="534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259"/>
      <c r="V81" s="259"/>
      <c r="W81" s="259"/>
    </row>
    <row r="82" spans="2:24" ht="24.95" customHeight="1" x14ac:dyDescent="0.35">
      <c r="B82" s="237" t="s">
        <v>152</v>
      </c>
      <c r="C82" s="525" t="s">
        <v>153</v>
      </c>
      <c r="D82" s="525"/>
      <c r="E82" s="525"/>
      <c r="F82" s="525"/>
      <c r="G82" s="209" t="s">
        <v>67</v>
      </c>
      <c r="H82" s="111"/>
      <c r="I82" s="112" t="s">
        <v>58</v>
      </c>
      <c r="J82" s="216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59"/>
      <c r="V82" s="259"/>
      <c r="W82" s="259"/>
    </row>
    <row r="83" spans="2:24" ht="24.95" customHeight="1" x14ac:dyDescent="0.35">
      <c r="B83" s="215" t="s">
        <v>6</v>
      </c>
      <c r="C83" s="512" t="s">
        <v>31</v>
      </c>
      <c r="D83" s="513"/>
      <c r="E83" s="513"/>
      <c r="F83" s="514"/>
      <c r="G83" s="129">
        <f>'UNIFORMES E EPI''S'!G31+'UNIFORMES E EPI''S'!G32+'UNIFORMES E EPI''S'!G33</f>
        <v>0</v>
      </c>
      <c r="H83" s="111"/>
      <c r="I83" s="637" t="s">
        <v>256</v>
      </c>
      <c r="J83" s="261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59"/>
      <c r="V83" s="259"/>
      <c r="W83" s="259"/>
    </row>
    <row r="84" spans="2:24" ht="24.95" customHeight="1" x14ac:dyDescent="0.35">
      <c r="B84" s="215" t="s">
        <v>7</v>
      </c>
      <c r="C84" s="512" t="s">
        <v>173</v>
      </c>
      <c r="D84" s="513"/>
      <c r="E84" s="513"/>
      <c r="F84" s="514"/>
      <c r="G84" s="129">
        <v>0</v>
      </c>
      <c r="H84" s="111"/>
      <c r="I84" s="637"/>
      <c r="J84" s="261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59"/>
      <c r="V84" s="259"/>
      <c r="W84" s="259"/>
    </row>
    <row r="85" spans="2:24" ht="24.95" customHeight="1" x14ac:dyDescent="0.35">
      <c r="B85" s="215" t="s">
        <v>8</v>
      </c>
      <c r="C85" s="535" t="s">
        <v>32</v>
      </c>
      <c r="D85" s="536"/>
      <c r="E85" s="536"/>
      <c r="F85" s="537"/>
      <c r="G85" s="163">
        <v>0</v>
      </c>
      <c r="H85" s="111"/>
      <c r="I85" s="116"/>
      <c r="J85" s="261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59"/>
      <c r="V85" s="259"/>
      <c r="W85" s="259"/>
    </row>
    <row r="86" spans="2:24" ht="24.95" customHeight="1" thickBot="1" x14ac:dyDescent="0.4">
      <c r="B86" s="215" t="s">
        <v>9</v>
      </c>
      <c r="C86" s="512" t="s">
        <v>11</v>
      </c>
      <c r="D86" s="513"/>
      <c r="E86" s="513"/>
      <c r="F86" s="514"/>
      <c r="G86" s="187"/>
      <c r="H86" s="111"/>
      <c r="I86" s="140" t="s">
        <v>154</v>
      </c>
      <c r="J86" s="261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59"/>
      <c r="V86" s="259"/>
      <c r="W86" s="259"/>
    </row>
    <row r="87" spans="2:24" ht="24.95" customHeight="1" x14ac:dyDescent="0.35">
      <c r="B87" s="142"/>
      <c r="C87" s="143"/>
      <c r="D87" s="143"/>
      <c r="E87" s="528" t="s">
        <v>51</v>
      </c>
      <c r="F87" s="529"/>
      <c r="G87" s="190">
        <f>SUM(G83:G86)</f>
        <v>0</v>
      </c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259"/>
      <c r="V87" s="259"/>
      <c r="W87" s="259"/>
    </row>
    <row r="88" spans="2:24" ht="21" x14ac:dyDescent="0.35">
      <c r="B88" s="218"/>
      <c r="C88" s="219"/>
      <c r="D88" s="219"/>
      <c r="E88" s="220"/>
      <c r="F88" s="220"/>
      <c r="G88" s="22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259"/>
      <c r="V88" s="259"/>
      <c r="W88" s="259"/>
    </row>
    <row r="89" spans="2:24" ht="24.95" customHeight="1" thickBot="1" x14ac:dyDescent="0.4">
      <c r="B89" s="533" t="s">
        <v>33</v>
      </c>
      <c r="C89" s="528"/>
      <c r="D89" s="528"/>
      <c r="E89" s="528"/>
      <c r="F89" s="528"/>
      <c r="G89" s="534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259"/>
      <c r="V89" s="259"/>
      <c r="W89" s="259"/>
    </row>
    <row r="90" spans="2:24" ht="78" customHeight="1" x14ac:dyDescent="0.35">
      <c r="B90" s="237" t="s">
        <v>118</v>
      </c>
      <c r="C90" s="222" t="s">
        <v>119</v>
      </c>
      <c r="D90" s="222" t="s">
        <v>139</v>
      </c>
      <c r="E90" s="222" t="s">
        <v>125</v>
      </c>
      <c r="F90" s="222" t="s">
        <v>127</v>
      </c>
      <c r="G90" s="209" t="s">
        <v>67</v>
      </c>
      <c r="H90" s="111"/>
      <c r="I90" s="112" t="s">
        <v>58</v>
      </c>
      <c r="J90" s="113"/>
      <c r="K90" s="113"/>
      <c r="L90" s="216"/>
      <c r="M90" s="273"/>
      <c r="N90" s="273"/>
      <c r="O90" s="273"/>
      <c r="P90" s="273"/>
      <c r="Q90" s="273"/>
      <c r="R90" s="273"/>
      <c r="S90" s="273"/>
      <c r="T90" s="273"/>
      <c r="U90" s="276"/>
      <c r="V90" s="276"/>
      <c r="W90" s="276"/>
      <c r="X90" s="83"/>
    </row>
    <row r="91" spans="2:24" ht="53.25" customHeight="1" x14ac:dyDescent="0.35">
      <c r="B91" s="215" t="s">
        <v>6</v>
      </c>
      <c r="C91" s="223" t="s">
        <v>34</v>
      </c>
      <c r="D91" s="224">
        <f>G24+G56+G66+G79+G87</f>
        <v>184.8</v>
      </c>
      <c r="E91" s="225"/>
      <c r="F91" s="226">
        <v>0.05</v>
      </c>
      <c r="G91" s="129">
        <f>D91*F91</f>
        <v>9.24</v>
      </c>
      <c r="H91" s="111"/>
      <c r="I91" s="510" t="s">
        <v>120</v>
      </c>
      <c r="J91" s="511"/>
      <c r="K91" s="511"/>
      <c r="L91" s="274"/>
      <c r="M91" s="275"/>
      <c r="N91" s="270"/>
      <c r="O91" s="270"/>
      <c r="P91" s="270"/>
      <c r="Q91" s="270"/>
      <c r="R91" s="270"/>
      <c r="S91" s="270"/>
      <c r="T91" s="270"/>
      <c r="U91" s="270"/>
      <c r="V91" s="270"/>
      <c r="W91" s="276"/>
      <c r="X91" s="83"/>
    </row>
    <row r="92" spans="2:24" ht="51.75" customHeight="1" x14ac:dyDescent="0.3">
      <c r="B92" s="215" t="s">
        <v>7</v>
      </c>
      <c r="C92" s="223" t="s">
        <v>35</v>
      </c>
      <c r="D92" s="224">
        <f>G24+G56+G66+G79+G87+G91</f>
        <v>194.04000000000002</v>
      </c>
      <c r="E92" s="225"/>
      <c r="F92" s="226">
        <v>0.1</v>
      </c>
      <c r="G92" s="129">
        <f>D92*F92</f>
        <v>19.404000000000003</v>
      </c>
      <c r="H92" s="111"/>
      <c r="I92" s="504" t="s">
        <v>121</v>
      </c>
      <c r="J92" s="505"/>
      <c r="K92" s="505"/>
      <c r="L92" s="217"/>
      <c r="M92" s="262"/>
      <c r="N92" s="262"/>
      <c r="O92" s="262"/>
      <c r="P92" s="270"/>
      <c r="Q92" s="270"/>
      <c r="R92" s="270"/>
      <c r="S92" s="270"/>
      <c r="T92" s="270"/>
      <c r="U92" s="270"/>
      <c r="V92" s="270"/>
      <c r="W92" s="270"/>
      <c r="X92" s="97"/>
    </row>
    <row r="93" spans="2:24" ht="47.25" customHeight="1" x14ac:dyDescent="0.35">
      <c r="B93" s="215" t="s">
        <v>8</v>
      </c>
      <c r="C93" s="227" t="s">
        <v>128</v>
      </c>
      <c r="D93" s="228">
        <f>D91+G91+G92</f>
        <v>213.44400000000002</v>
      </c>
      <c r="E93" s="176"/>
      <c r="F93" s="179"/>
      <c r="G93" s="147">
        <f>D93/(1-E97)</f>
        <v>240.50028169014087</v>
      </c>
      <c r="H93" s="111"/>
      <c r="I93" s="116" t="s">
        <v>140</v>
      </c>
      <c r="J93" s="117"/>
      <c r="K93" s="117"/>
      <c r="L93" s="217"/>
      <c r="M93" s="262"/>
      <c r="N93" s="262"/>
      <c r="O93" s="262"/>
      <c r="P93" s="262"/>
      <c r="Q93" s="262"/>
      <c r="R93" s="262"/>
      <c r="S93" s="262"/>
      <c r="T93" s="262"/>
      <c r="U93" s="276"/>
      <c r="V93" s="276"/>
      <c r="W93" s="276"/>
      <c r="X93" s="83"/>
    </row>
    <row r="94" spans="2:24" ht="24.95" customHeight="1" x14ac:dyDescent="0.35">
      <c r="B94" s="215" t="s">
        <v>9</v>
      </c>
      <c r="C94" s="125" t="s">
        <v>36</v>
      </c>
      <c r="D94" s="229"/>
      <c r="E94" s="230">
        <v>1.6500000000000001E-2</v>
      </c>
      <c r="F94" s="231"/>
      <c r="G94" s="147">
        <f>G93*E94</f>
        <v>3.9682546478873246</v>
      </c>
      <c r="H94" s="111"/>
      <c r="I94" s="116" t="s">
        <v>156</v>
      </c>
      <c r="J94" s="117"/>
      <c r="K94" s="117"/>
      <c r="L94" s="217"/>
      <c r="M94" s="262"/>
      <c r="N94" s="262"/>
      <c r="O94" s="262"/>
      <c r="P94" s="262"/>
      <c r="Q94" s="262"/>
      <c r="R94" s="262"/>
      <c r="S94" s="262"/>
      <c r="T94" s="262"/>
      <c r="U94" s="276"/>
      <c r="V94" s="276"/>
      <c r="W94" s="276"/>
      <c r="X94" s="83"/>
    </row>
    <row r="95" spans="2:24" ht="24.95" customHeight="1" x14ac:dyDescent="0.35">
      <c r="B95" s="215" t="s">
        <v>9</v>
      </c>
      <c r="C95" s="125" t="s">
        <v>37</v>
      </c>
      <c r="D95" s="229"/>
      <c r="E95" s="230">
        <v>7.5999999999999998E-2</v>
      </c>
      <c r="F95" s="231"/>
      <c r="G95" s="147">
        <f>G93*E95</f>
        <v>18.278021408450705</v>
      </c>
      <c r="H95" s="111"/>
      <c r="I95" s="116" t="s">
        <v>156</v>
      </c>
      <c r="J95" s="117"/>
      <c r="K95" s="117"/>
      <c r="L95" s="217"/>
      <c r="M95" s="262"/>
      <c r="N95" s="262"/>
      <c r="O95" s="262"/>
      <c r="P95" s="262"/>
      <c r="Q95" s="262"/>
      <c r="R95" s="262"/>
      <c r="S95" s="262"/>
      <c r="T95" s="262"/>
      <c r="U95" s="276"/>
      <c r="V95" s="276"/>
      <c r="W95" s="276"/>
      <c r="X95" s="83"/>
    </row>
    <row r="96" spans="2:24" ht="24.95" customHeight="1" x14ac:dyDescent="0.35">
      <c r="B96" s="215" t="s">
        <v>12</v>
      </c>
      <c r="C96" s="125" t="s">
        <v>38</v>
      </c>
      <c r="D96" s="229"/>
      <c r="E96" s="232">
        <v>0.02</v>
      </c>
      <c r="F96" s="232"/>
      <c r="G96" s="147">
        <f>G93*E96</f>
        <v>4.8100056338028176</v>
      </c>
      <c r="H96" s="111"/>
      <c r="I96" s="336" t="s">
        <v>137</v>
      </c>
      <c r="J96" s="117"/>
      <c r="K96" s="341"/>
      <c r="L96" s="262"/>
      <c r="M96" s="262"/>
      <c r="N96" s="262"/>
      <c r="O96" s="262"/>
      <c r="P96" s="262"/>
      <c r="Q96" s="262"/>
      <c r="R96" s="262"/>
      <c r="S96" s="262"/>
      <c r="T96" s="262"/>
      <c r="U96" s="276"/>
      <c r="V96" s="276"/>
      <c r="W96" s="276"/>
      <c r="X96" s="83"/>
    </row>
    <row r="97" spans="2:23" ht="24.95" customHeight="1" x14ac:dyDescent="0.35">
      <c r="B97" s="215"/>
      <c r="C97" s="125"/>
      <c r="D97" s="157" t="s">
        <v>126</v>
      </c>
      <c r="E97" s="235">
        <f>E94+E95+E96</f>
        <v>0.1125</v>
      </c>
      <c r="F97" s="232"/>
      <c r="G97" s="147"/>
      <c r="H97" s="111"/>
      <c r="I97" s="338"/>
      <c r="J97" s="245"/>
      <c r="K97" s="337"/>
      <c r="L97" s="260"/>
      <c r="M97" s="260"/>
      <c r="N97" s="260"/>
      <c r="O97" s="260"/>
      <c r="P97" s="260"/>
      <c r="Q97" s="260"/>
      <c r="R97" s="260"/>
      <c r="S97" s="260"/>
      <c r="T97" s="260"/>
      <c r="U97" s="259"/>
      <c r="V97" s="259"/>
      <c r="W97" s="259"/>
    </row>
    <row r="98" spans="2:23" ht="24.95" customHeight="1" thickBot="1" x14ac:dyDescent="0.4">
      <c r="B98" s="142"/>
      <c r="C98" s="143"/>
      <c r="D98" s="143"/>
      <c r="E98" s="526" t="s">
        <v>53</v>
      </c>
      <c r="F98" s="527"/>
      <c r="G98" s="144">
        <f>G91+G92+G94+G95+G96</f>
        <v>55.700281690140855</v>
      </c>
      <c r="H98" s="111"/>
      <c r="I98" s="507" t="s">
        <v>274</v>
      </c>
      <c r="J98" s="508"/>
      <c r="K98" s="508"/>
      <c r="L98" s="509"/>
      <c r="M98" s="111"/>
      <c r="N98" s="111"/>
      <c r="O98" s="111"/>
      <c r="P98" s="111"/>
      <c r="Q98" s="111"/>
      <c r="R98" s="111"/>
      <c r="S98" s="111"/>
      <c r="T98" s="111"/>
      <c r="U98" s="259"/>
      <c r="V98" s="259"/>
      <c r="W98" s="259"/>
    </row>
    <row r="99" spans="2:23" ht="18" customHeight="1" thickBot="1" x14ac:dyDescent="0.4">
      <c r="B99" s="518"/>
      <c r="C99" s="519"/>
      <c r="D99" s="519"/>
      <c r="E99" s="519"/>
      <c r="F99" s="519"/>
      <c r="G99" s="520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259"/>
      <c r="V99" s="259"/>
      <c r="W99" s="259"/>
    </row>
    <row r="100" spans="2:23" ht="24.95" customHeight="1" x14ac:dyDescent="0.35">
      <c r="B100" s="521" t="s">
        <v>129</v>
      </c>
      <c r="C100" s="522"/>
      <c r="D100" s="522"/>
      <c r="E100" s="522"/>
      <c r="F100" s="522"/>
      <c r="G100" s="523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259"/>
      <c r="V100" s="259"/>
      <c r="W100" s="259"/>
    </row>
    <row r="101" spans="2:23" ht="24.95" customHeight="1" x14ac:dyDescent="0.35">
      <c r="B101" s="524" t="s">
        <v>130</v>
      </c>
      <c r="C101" s="525"/>
      <c r="D101" s="525"/>
      <c r="E101" s="525"/>
      <c r="F101" s="525"/>
      <c r="G101" s="238" t="s">
        <v>67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259"/>
      <c r="V101" s="259"/>
      <c r="W101" s="259"/>
    </row>
    <row r="102" spans="2:23" ht="24.95" customHeight="1" x14ac:dyDescent="0.35">
      <c r="B102" s="124" t="s">
        <v>6</v>
      </c>
      <c r="C102" s="512" t="s">
        <v>131</v>
      </c>
      <c r="D102" s="513"/>
      <c r="E102" s="513"/>
      <c r="F102" s="514"/>
      <c r="G102" s="147">
        <f>G24</f>
        <v>0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259"/>
      <c r="V102" s="259"/>
      <c r="W102" s="259"/>
    </row>
    <row r="103" spans="2:23" ht="24.95" customHeight="1" x14ac:dyDescent="0.35">
      <c r="B103" s="124" t="s">
        <v>7</v>
      </c>
      <c r="C103" s="512" t="s">
        <v>132</v>
      </c>
      <c r="D103" s="513"/>
      <c r="E103" s="513"/>
      <c r="F103" s="514"/>
      <c r="G103" s="147">
        <f>G56</f>
        <v>184.8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259"/>
      <c r="V103" s="259"/>
      <c r="W103" s="259"/>
    </row>
    <row r="104" spans="2:23" ht="24.95" customHeight="1" x14ac:dyDescent="0.35">
      <c r="B104" s="124" t="s">
        <v>8</v>
      </c>
      <c r="C104" s="512" t="s">
        <v>133</v>
      </c>
      <c r="D104" s="513"/>
      <c r="E104" s="513"/>
      <c r="F104" s="514"/>
      <c r="G104" s="129">
        <f>G66</f>
        <v>0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259"/>
      <c r="V104" s="259"/>
      <c r="W104" s="259"/>
    </row>
    <row r="105" spans="2:23" ht="24.95" customHeight="1" x14ac:dyDescent="0.35">
      <c r="B105" s="124" t="s">
        <v>9</v>
      </c>
      <c r="C105" s="512" t="s">
        <v>134</v>
      </c>
      <c r="D105" s="513"/>
      <c r="E105" s="513"/>
      <c r="F105" s="514"/>
      <c r="G105" s="129">
        <f>G79</f>
        <v>0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259"/>
      <c r="V105" s="259"/>
      <c r="W105" s="259"/>
    </row>
    <row r="106" spans="2:23" ht="24.95" customHeight="1" x14ac:dyDescent="0.35">
      <c r="B106" s="124" t="s">
        <v>10</v>
      </c>
      <c r="C106" s="512" t="s">
        <v>135</v>
      </c>
      <c r="D106" s="513"/>
      <c r="E106" s="513"/>
      <c r="F106" s="514"/>
      <c r="G106" s="129">
        <f>G87</f>
        <v>0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259"/>
      <c r="V106" s="259"/>
      <c r="W106" s="259"/>
    </row>
    <row r="107" spans="2:23" ht="24.95" customHeight="1" thickBot="1" x14ac:dyDescent="0.4">
      <c r="B107" s="239" t="s">
        <v>12</v>
      </c>
      <c r="C107" s="515" t="s">
        <v>136</v>
      </c>
      <c r="D107" s="516"/>
      <c r="E107" s="516"/>
      <c r="F107" s="517"/>
      <c r="G107" s="240">
        <f>G98</f>
        <v>55.700281690140855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259"/>
      <c r="V107" s="259"/>
      <c r="W107" s="259"/>
    </row>
    <row r="108" spans="2:23" ht="30" customHeight="1" thickBot="1" x14ac:dyDescent="0.4">
      <c r="B108" s="241"/>
      <c r="C108" s="242"/>
      <c r="D108" s="631" t="s">
        <v>138</v>
      </c>
      <c r="E108" s="631"/>
      <c r="F108" s="632"/>
      <c r="G108" s="243">
        <f>SUM(G102:G107)</f>
        <v>240.50028169014087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259"/>
      <c r="V108" s="259"/>
      <c r="W108" s="259"/>
    </row>
    <row r="109" spans="2:23" ht="18" customHeight="1" x14ac:dyDescent="0.25">
      <c r="B109" s="5"/>
      <c r="C109" s="5"/>
      <c r="D109" s="5"/>
      <c r="E109" s="5"/>
      <c r="F109" s="6"/>
      <c r="G109" s="7"/>
      <c r="J109" s="1"/>
      <c r="K109" s="1"/>
      <c r="L109" s="1"/>
      <c r="M109" s="1"/>
      <c r="N109" s="1"/>
      <c r="O109" s="1"/>
      <c r="P109" s="1"/>
    </row>
    <row r="110" spans="2:23" ht="20.25" x14ac:dyDescent="0.3">
      <c r="C110" s="19"/>
    </row>
    <row r="111" spans="2:23" x14ac:dyDescent="0.25">
      <c r="C111" s="4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</sheetData>
  <sheetProtection deleteColumns="0"/>
  <mergeCells count="116">
    <mergeCell ref="D108:F108"/>
    <mergeCell ref="I29:K29"/>
    <mergeCell ref="I38:K38"/>
    <mergeCell ref="I47:K48"/>
    <mergeCell ref="I49:K50"/>
    <mergeCell ref="I63:K63"/>
    <mergeCell ref="I91:K91"/>
    <mergeCell ref="I92:K92"/>
    <mergeCell ref="I1:K1"/>
    <mergeCell ref="B4:D4"/>
    <mergeCell ref="E4:G4"/>
    <mergeCell ref="B5:D5"/>
    <mergeCell ref="E5:G5"/>
    <mergeCell ref="B6:D6"/>
    <mergeCell ref="E6:G6"/>
    <mergeCell ref="B1:G1"/>
    <mergeCell ref="B2:D2"/>
    <mergeCell ref="E2:G2"/>
    <mergeCell ref="B3:D3"/>
    <mergeCell ref="E3:G3"/>
    <mergeCell ref="B10:D10"/>
    <mergeCell ref="E10:G10"/>
    <mergeCell ref="B11:D11"/>
    <mergeCell ref="E11:G11"/>
    <mergeCell ref="B12:G12"/>
    <mergeCell ref="B7:D7"/>
    <mergeCell ref="E7:G7"/>
    <mergeCell ref="B8:D8"/>
    <mergeCell ref="E8:G8"/>
    <mergeCell ref="B9:D9"/>
    <mergeCell ref="E9:G9"/>
    <mergeCell ref="B16:G16"/>
    <mergeCell ref="B17:G17"/>
    <mergeCell ref="B13:D14"/>
    <mergeCell ref="E13:G13"/>
    <mergeCell ref="E14:G14"/>
    <mergeCell ref="B15:D15"/>
    <mergeCell ref="E15:G15"/>
    <mergeCell ref="C29:D29"/>
    <mergeCell ref="C30:D30"/>
    <mergeCell ref="C32:F32"/>
    <mergeCell ref="B34:G34"/>
    <mergeCell ref="C35:E35"/>
    <mergeCell ref="E24:F24"/>
    <mergeCell ref="B25:G25"/>
    <mergeCell ref="B26:G26"/>
    <mergeCell ref="B27:G27"/>
    <mergeCell ref="C28:E28"/>
    <mergeCell ref="C39:E39"/>
    <mergeCell ref="C40:E40"/>
    <mergeCell ref="C41:E41"/>
    <mergeCell ref="C36:E36"/>
    <mergeCell ref="C37:E37"/>
    <mergeCell ref="C38:E38"/>
    <mergeCell ref="B47:B48"/>
    <mergeCell ref="C47:C48"/>
    <mergeCell ref="G47:G48"/>
    <mergeCell ref="B49:B50"/>
    <mergeCell ref="C49:D50"/>
    <mergeCell ref="G49:G50"/>
    <mergeCell ref="C42:E42"/>
    <mergeCell ref="C43:E43"/>
    <mergeCell ref="B45:G45"/>
    <mergeCell ref="C46:F46"/>
    <mergeCell ref="E56:F56"/>
    <mergeCell ref="B57:G57"/>
    <mergeCell ref="B58:G58"/>
    <mergeCell ref="C59:E59"/>
    <mergeCell ref="C51:F51"/>
    <mergeCell ref="C52:F52"/>
    <mergeCell ref="C53:F53"/>
    <mergeCell ref="C54:F54"/>
    <mergeCell ref="I62:K62"/>
    <mergeCell ref="C63:E63"/>
    <mergeCell ref="C64:E64"/>
    <mergeCell ref="C60:E60"/>
    <mergeCell ref="I60:K60"/>
    <mergeCell ref="C61:E61"/>
    <mergeCell ref="I61:K61"/>
    <mergeCell ref="C70:E70"/>
    <mergeCell ref="C71:E71"/>
    <mergeCell ref="C72:E72"/>
    <mergeCell ref="C65:E65"/>
    <mergeCell ref="I65:K65"/>
    <mergeCell ref="B67:G67"/>
    <mergeCell ref="B68:G68"/>
    <mergeCell ref="C69:E69"/>
    <mergeCell ref="C76:E76"/>
    <mergeCell ref="I66:L66"/>
    <mergeCell ref="C78:F78"/>
    <mergeCell ref="E79:F79"/>
    <mergeCell ref="B80:G80"/>
    <mergeCell ref="B81:G81"/>
    <mergeCell ref="C82:F82"/>
    <mergeCell ref="C73:E73"/>
    <mergeCell ref="C74:E74"/>
    <mergeCell ref="C75:E75"/>
    <mergeCell ref="B89:G89"/>
    <mergeCell ref="C83:F83"/>
    <mergeCell ref="C84:F84"/>
    <mergeCell ref="C85:F85"/>
    <mergeCell ref="C86:F86"/>
    <mergeCell ref="E87:F87"/>
    <mergeCell ref="I79:L79"/>
    <mergeCell ref="I98:L98"/>
    <mergeCell ref="I83:I84"/>
    <mergeCell ref="E98:F98"/>
    <mergeCell ref="C103:F103"/>
    <mergeCell ref="C104:F104"/>
    <mergeCell ref="C105:F105"/>
    <mergeCell ref="C106:F106"/>
    <mergeCell ref="C107:F107"/>
    <mergeCell ref="B99:G99"/>
    <mergeCell ref="B100:G100"/>
    <mergeCell ref="B101:F101"/>
    <mergeCell ref="C102:F102"/>
  </mergeCells>
  <hyperlinks>
    <hyperlink ref="J2" location="RESUMO!A1" display="&lt;- RESUMO"/>
    <hyperlink ref="I66:L66" r:id="rId1" display="¹Link: https://transparencia.stj.jus.br/wp-content/uploads/Manual_do_Modelo_de_Planilhas_de_Custos_do_STJ.pdf"/>
    <hyperlink ref="I79:L79" r:id="rId2" display="¹Link: https://transparencia.stj.jus.br/wp-content/uploads/Manual_do_Modelo_de_Planilhas_de_Custos_do_STJ.pdf"/>
    <hyperlink ref="I98:L98" r:id="rId3" display="¹Link: https://transparencia.stj.jus.br/wp-content/uploads/Manual_do_Modelo_de_Planilhas_de_Custos_do_STJ.pdf"/>
    <hyperlink ref="I83:I84" location="'UNIFORMES E EPI''S'!A1" display="Valor obtido na aba &quot;Uniformes e Epi's&quot;"/>
  </hyperlinks>
  <pageMargins left="0.511811024" right="0.511811024" top="0.78740157499999996" bottom="0.78740157499999996" header="0.31496062000000002" footer="0.31496062000000002"/>
  <pageSetup paperSize="9" scale="50" fitToHeight="0" orientation="portrait" r:id="rId4"/>
  <legacyDrawing r:id="rId5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111"/>
  <sheetViews>
    <sheetView topLeftCell="A79" zoomScale="60" zoomScaleNormal="60" workbookViewId="0">
      <selection activeCell="C51" sqref="C51:F51"/>
    </sheetView>
  </sheetViews>
  <sheetFormatPr defaultRowHeight="15" x14ac:dyDescent="0.25"/>
  <cols>
    <col min="1" max="1" width="3.28515625" style="8" customWidth="1"/>
    <col min="2" max="2" width="9.5703125" style="8" customWidth="1"/>
    <col min="3" max="3" width="53.140625" style="8" customWidth="1"/>
    <col min="4" max="4" width="41.85546875" style="8" customWidth="1"/>
    <col min="5" max="5" width="34" style="8" customWidth="1"/>
    <col min="6" max="6" width="36.85546875" style="8" customWidth="1"/>
    <col min="7" max="7" width="29.140625" style="8" customWidth="1"/>
    <col min="8" max="8" width="2.28515625" style="8" customWidth="1"/>
    <col min="9" max="9" width="60.7109375" style="8" customWidth="1"/>
    <col min="10" max="11" width="55.7109375" style="8" customWidth="1"/>
    <col min="12" max="12" width="4.140625" style="8" customWidth="1"/>
    <col min="13" max="13" width="12.5703125" style="8" customWidth="1"/>
    <col min="14" max="14" width="13.85546875" style="8" customWidth="1"/>
    <col min="15" max="15" width="14" style="8" customWidth="1"/>
    <col min="16" max="16" width="14.28515625" style="8" customWidth="1"/>
    <col min="17" max="17" width="15.140625" style="8" customWidth="1"/>
    <col min="18" max="18" width="16" style="8" customWidth="1"/>
    <col min="19" max="19" width="14.7109375" style="8" customWidth="1"/>
    <col min="20" max="20" width="13" style="8" customWidth="1"/>
    <col min="21" max="16384" width="9.140625" style="8"/>
  </cols>
  <sheetData>
    <row r="1" spans="2:23" ht="39.950000000000003" customHeight="1" thickBot="1" x14ac:dyDescent="0.4">
      <c r="B1" s="610" t="s">
        <v>39</v>
      </c>
      <c r="C1" s="611"/>
      <c r="D1" s="611"/>
      <c r="E1" s="611"/>
      <c r="F1" s="611"/>
      <c r="G1" s="612"/>
      <c r="H1" s="110"/>
      <c r="I1" s="503" t="s">
        <v>54</v>
      </c>
      <c r="J1" s="503"/>
      <c r="K1" s="503"/>
      <c r="L1" s="258"/>
      <c r="M1" s="258"/>
      <c r="N1" s="258"/>
      <c r="O1" s="258"/>
      <c r="P1" s="258"/>
      <c r="Q1" s="258"/>
      <c r="R1" s="258"/>
      <c r="S1" s="258"/>
      <c r="T1" s="258"/>
      <c r="U1" s="259"/>
      <c r="V1" s="259"/>
      <c r="W1" s="259"/>
    </row>
    <row r="2" spans="2:23" ht="24.95" customHeight="1" x14ac:dyDescent="0.35">
      <c r="B2" s="613" t="s">
        <v>0</v>
      </c>
      <c r="C2" s="614"/>
      <c r="D2" s="614"/>
      <c r="E2" s="615"/>
      <c r="F2" s="616"/>
      <c r="G2" s="617"/>
      <c r="H2" s="111"/>
      <c r="I2" s="112" t="s">
        <v>58</v>
      </c>
      <c r="J2" s="425" t="s">
        <v>294</v>
      </c>
      <c r="K2" s="273"/>
      <c r="L2" s="273"/>
      <c r="M2" s="260"/>
      <c r="N2" s="260"/>
      <c r="O2" s="260"/>
      <c r="P2" s="260"/>
      <c r="Q2" s="260"/>
      <c r="R2" s="260"/>
      <c r="S2" s="260"/>
      <c r="T2" s="260"/>
      <c r="U2" s="259"/>
      <c r="V2" s="259"/>
      <c r="W2" s="259"/>
    </row>
    <row r="3" spans="2:23" ht="24.95" customHeight="1" x14ac:dyDescent="0.35">
      <c r="B3" s="596" t="s">
        <v>1</v>
      </c>
      <c r="C3" s="597"/>
      <c r="D3" s="597"/>
      <c r="E3" s="595"/>
      <c r="F3" s="547"/>
      <c r="G3" s="548"/>
      <c r="H3" s="115"/>
      <c r="I3" s="116"/>
      <c r="J3" s="261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59"/>
      <c r="V3" s="259"/>
      <c r="W3" s="259"/>
    </row>
    <row r="4" spans="2:23" ht="24.95" customHeight="1" x14ac:dyDescent="0.35">
      <c r="B4" s="596" t="s">
        <v>2</v>
      </c>
      <c r="C4" s="597"/>
      <c r="D4" s="597"/>
      <c r="E4" s="595"/>
      <c r="F4" s="547"/>
      <c r="G4" s="548"/>
      <c r="H4" s="115"/>
      <c r="I4" s="116"/>
      <c r="J4" s="261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59"/>
      <c r="W4" s="259"/>
    </row>
    <row r="5" spans="2:23" ht="24.95" customHeight="1" x14ac:dyDescent="0.35">
      <c r="B5" s="598" t="s">
        <v>55</v>
      </c>
      <c r="C5" s="599"/>
      <c r="D5" s="600"/>
      <c r="E5" s="601"/>
      <c r="F5" s="602"/>
      <c r="G5" s="603"/>
      <c r="H5" s="115"/>
      <c r="I5" s="116"/>
      <c r="J5" s="261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59"/>
      <c r="W5" s="259"/>
    </row>
    <row r="6" spans="2:23" ht="24.95" customHeight="1" x14ac:dyDescent="0.35">
      <c r="B6" s="596" t="s">
        <v>3</v>
      </c>
      <c r="C6" s="597"/>
      <c r="D6" s="597"/>
      <c r="E6" s="595" t="s">
        <v>56</v>
      </c>
      <c r="F6" s="547"/>
      <c r="G6" s="548"/>
      <c r="H6" s="115"/>
      <c r="I6" s="116"/>
      <c r="J6" s="261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59"/>
      <c r="V6" s="259"/>
      <c r="W6" s="259"/>
    </row>
    <row r="7" spans="2:23" ht="24.95" customHeight="1" x14ac:dyDescent="0.35">
      <c r="B7" s="618" t="s">
        <v>40</v>
      </c>
      <c r="C7" s="619"/>
      <c r="D7" s="619"/>
      <c r="E7" s="601"/>
      <c r="F7" s="602"/>
      <c r="G7" s="603"/>
      <c r="H7" s="115"/>
      <c r="I7" s="116"/>
      <c r="J7" s="261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59"/>
      <c r="V7" s="259"/>
      <c r="W7" s="259"/>
    </row>
    <row r="8" spans="2:23" ht="24.95" customHeight="1" x14ac:dyDescent="0.35">
      <c r="B8" s="607" t="s">
        <v>57</v>
      </c>
      <c r="C8" s="608"/>
      <c r="D8" s="609"/>
      <c r="E8" s="601"/>
      <c r="F8" s="602"/>
      <c r="G8" s="603"/>
      <c r="H8" s="115"/>
      <c r="I8" s="116"/>
      <c r="J8" s="261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59"/>
      <c r="V8" s="259"/>
      <c r="W8" s="259"/>
    </row>
    <row r="9" spans="2:23" ht="24.95" customHeight="1" x14ac:dyDescent="0.35">
      <c r="B9" s="607" t="s">
        <v>45</v>
      </c>
      <c r="C9" s="608"/>
      <c r="D9" s="609"/>
      <c r="E9" s="595" t="s">
        <v>196</v>
      </c>
      <c r="F9" s="547"/>
      <c r="G9" s="548"/>
      <c r="H9" s="111"/>
      <c r="I9" s="116" t="s">
        <v>59</v>
      </c>
      <c r="J9" s="217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59"/>
      <c r="V9" s="259"/>
      <c r="W9" s="259"/>
    </row>
    <row r="10" spans="2:23" ht="24.95" customHeight="1" x14ac:dyDescent="0.35">
      <c r="B10" s="596" t="s">
        <v>4</v>
      </c>
      <c r="C10" s="597"/>
      <c r="D10" s="597"/>
      <c r="E10" s="595">
        <v>12</v>
      </c>
      <c r="F10" s="547"/>
      <c r="G10" s="548"/>
      <c r="H10" s="115"/>
      <c r="I10" s="116"/>
      <c r="J10" s="261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59"/>
      <c r="V10" s="259"/>
      <c r="W10" s="259"/>
    </row>
    <row r="11" spans="2:23" ht="24.95" customHeight="1" x14ac:dyDescent="0.35">
      <c r="B11" s="598" t="s">
        <v>122</v>
      </c>
      <c r="C11" s="599"/>
      <c r="D11" s="600"/>
      <c r="E11" s="601" t="s">
        <v>123</v>
      </c>
      <c r="F11" s="602"/>
      <c r="G11" s="603"/>
      <c r="H11" s="115"/>
      <c r="I11" s="116" t="s">
        <v>124</v>
      </c>
      <c r="J11" s="261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59"/>
      <c r="V11" s="259"/>
      <c r="W11" s="259"/>
    </row>
    <row r="12" spans="2:23" ht="18" customHeight="1" x14ac:dyDescent="0.35">
      <c r="B12" s="604"/>
      <c r="C12" s="605"/>
      <c r="D12" s="605"/>
      <c r="E12" s="605"/>
      <c r="F12" s="595"/>
      <c r="G12" s="606"/>
      <c r="H12" s="115"/>
      <c r="I12" s="116"/>
      <c r="J12" s="261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59"/>
      <c r="V12" s="259"/>
      <c r="W12" s="259"/>
    </row>
    <row r="13" spans="2:23" ht="24.95" customHeight="1" x14ac:dyDescent="0.35">
      <c r="B13" s="581" t="s">
        <v>41</v>
      </c>
      <c r="C13" s="582"/>
      <c r="D13" s="583"/>
      <c r="E13" s="587" t="s">
        <v>166</v>
      </c>
      <c r="F13" s="588"/>
      <c r="G13" s="589"/>
      <c r="H13" s="115"/>
      <c r="I13" s="116"/>
      <c r="J13" s="217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59"/>
      <c r="V13" s="259"/>
      <c r="W13" s="259"/>
    </row>
    <row r="14" spans="2:23" ht="24.95" customHeight="1" x14ac:dyDescent="0.35">
      <c r="B14" s="584"/>
      <c r="C14" s="585"/>
      <c r="D14" s="586"/>
      <c r="E14" s="590" t="s">
        <v>280</v>
      </c>
      <c r="F14" s="591"/>
      <c r="G14" s="592"/>
      <c r="H14" s="115"/>
      <c r="I14" s="116"/>
      <c r="J14" s="217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59"/>
      <c r="V14" s="259"/>
      <c r="W14" s="259"/>
    </row>
    <row r="15" spans="2:23" ht="24.95" customHeight="1" thickBot="1" x14ac:dyDescent="0.4">
      <c r="B15" s="593" t="s">
        <v>42</v>
      </c>
      <c r="C15" s="594"/>
      <c r="D15" s="594"/>
      <c r="E15" s="595">
        <v>1</v>
      </c>
      <c r="F15" s="547"/>
      <c r="G15" s="548"/>
      <c r="H15" s="115"/>
      <c r="I15" s="140"/>
      <c r="J15" s="217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59"/>
      <c r="V15" s="259"/>
      <c r="W15" s="259"/>
    </row>
    <row r="16" spans="2:23" ht="24.95" customHeight="1" x14ac:dyDescent="0.35">
      <c r="B16" s="578" t="s">
        <v>5</v>
      </c>
      <c r="C16" s="579"/>
      <c r="D16" s="579"/>
      <c r="E16" s="579"/>
      <c r="F16" s="579"/>
      <c r="G16" s="580"/>
      <c r="H16" s="115"/>
      <c r="I16" s="115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259"/>
      <c r="V16" s="259"/>
      <c r="W16" s="259"/>
    </row>
    <row r="17" spans="2:23" ht="24.95" customHeight="1" thickBot="1" x14ac:dyDescent="0.4">
      <c r="B17" s="533" t="s">
        <v>49</v>
      </c>
      <c r="C17" s="528"/>
      <c r="D17" s="528"/>
      <c r="E17" s="528"/>
      <c r="F17" s="528"/>
      <c r="G17" s="534"/>
      <c r="H17" s="115"/>
      <c r="I17" s="115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259"/>
      <c r="V17" s="259"/>
      <c r="W17" s="259"/>
    </row>
    <row r="18" spans="2:23" ht="24.95" customHeight="1" x14ac:dyDescent="0.35">
      <c r="B18" s="321" t="s">
        <v>62</v>
      </c>
      <c r="C18" s="320" t="s">
        <v>63</v>
      </c>
      <c r="D18" s="322" t="s">
        <v>64</v>
      </c>
      <c r="E18" s="322" t="s">
        <v>65</v>
      </c>
      <c r="F18" s="322" t="s">
        <v>66</v>
      </c>
      <c r="G18" s="123" t="s">
        <v>67</v>
      </c>
      <c r="H18" s="115"/>
      <c r="I18" s="112" t="s">
        <v>58</v>
      </c>
      <c r="J18" s="113"/>
      <c r="K18" s="216"/>
      <c r="L18" s="273"/>
      <c r="M18" s="260"/>
      <c r="N18" s="260"/>
      <c r="O18" s="260"/>
      <c r="P18" s="260"/>
      <c r="Q18" s="260"/>
      <c r="R18" s="260"/>
      <c r="S18" s="260"/>
      <c r="T18" s="260"/>
      <c r="U18" s="259"/>
      <c r="V18" s="259"/>
      <c r="W18" s="259"/>
    </row>
    <row r="19" spans="2:23" ht="24.95" customHeight="1" x14ac:dyDescent="0.35">
      <c r="B19" s="124" t="s">
        <v>6</v>
      </c>
      <c r="C19" s="125" t="s">
        <v>43</v>
      </c>
      <c r="D19" s="126" t="s">
        <v>68</v>
      </c>
      <c r="E19" s="127">
        <v>1</v>
      </c>
      <c r="F19" s="128">
        <v>0</v>
      </c>
      <c r="G19" s="129">
        <f>F19</f>
        <v>0</v>
      </c>
      <c r="H19" s="111"/>
      <c r="I19" s="323" t="s">
        <v>314</v>
      </c>
      <c r="J19" s="131"/>
      <c r="K19" s="261"/>
      <c r="L19" s="260"/>
      <c r="M19" s="260"/>
      <c r="N19" s="260"/>
      <c r="O19" s="260"/>
      <c r="P19" s="260"/>
      <c r="Q19" s="260"/>
      <c r="R19" s="260"/>
      <c r="S19" s="260"/>
      <c r="T19" s="260"/>
      <c r="U19" s="259"/>
      <c r="V19" s="259"/>
      <c r="W19" s="259"/>
    </row>
    <row r="20" spans="2:23" ht="24.95" customHeight="1" x14ac:dyDescent="0.35">
      <c r="B20" s="124" t="s">
        <v>7</v>
      </c>
      <c r="C20" s="125" t="s">
        <v>44</v>
      </c>
      <c r="D20" s="126" t="s">
        <v>68</v>
      </c>
      <c r="E20" s="127">
        <v>220</v>
      </c>
      <c r="F20" s="132">
        <f>(G19+G21)/E20</f>
        <v>0</v>
      </c>
      <c r="G20" s="129">
        <f>F20</f>
        <v>0</v>
      </c>
      <c r="H20" s="111"/>
      <c r="I20" s="116" t="s">
        <v>159</v>
      </c>
      <c r="J20" s="117"/>
      <c r="K20" s="217"/>
      <c r="L20" s="262"/>
      <c r="M20" s="262"/>
      <c r="N20" s="262"/>
      <c r="O20" s="262"/>
      <c r="P20" s="262"/>
      <c r="Q20" s="260"/>
      <c r="R20" s="260"/>
      <c r="S20" s="260"/>
      <c r="T20" s="260"/>
      <c r="U20" s="259"/>
      <c r="V20" s="259"/>
      <c r="W20" s="259"/>
    </row>
    <row r="21" spans="2:23" ht="24.95" customHeight="1" x14ac:dyDescent="0.35">
      <c r="B21" s="124" t="s">
        <v>8</v>
      </c>
      <c r="C21" s="125" t="s">
        <v>180</v>
      </c>
      <c r="D21" s="133">
        <v>0</v>
      </c>
      <c r="E21" s="134">
        <v>0</v>
      </c>
      <c r="F21" s="132">
        <f>F19*D21</f>
        <v>0</v>
      </c>
      <c r="G21" s="129">
        <f>F21</f>
        <v>0</v>
      </c>
      <c r="H21" s="111"/>
      <c r="I21" s="250"/>
      <c r="J21" s="251"/>
      <c r="K21" s="283"/>
      <c r="L21" s="284"/>
      <c r="M21" s="284"/>
      <c r="N21" s="284"/>
      <c r="O21" s="284"/>
      <c r="P21" s="284"/>
      <c r="Q21" s="284"/>
      <c r="R21" s="284"/>
      <c r="S21" s="284"/>
      <c r="T21" s="284"/>
      <c r="U21" s="259"/>
      <c r="V21" s="259"/>
      <c r="W21" s="259"/>
    </row>
    <row r="22" spans="2:23" ht="24.95" customHeight="1" x14ac:dyDescent="0.35">
      <c r="B22" s="124" t="s">
        <v>9</v>
      </c>
      <c r="C22" s="125" t="s">
        <v>69</v>
      </c>
      <c r="D22" s="133">
        <v>0</v>
      </c>
      <c r="E22" s="134">
        <v>0</v>
      </c>
      <c r="F22" s="132">
        <f>F20*D22</f>
        <v>0</v>
      </c>
      <c r="G22" s="129">
        <f>F22*E22</f>
        <v>0</v>
      </c>
      <c r="H22" s="111"/>
      <c r="I22" s="135"/>
      <c r="J22" s="136"/>
      <c r="K22" s="263"/>
      <c r="L22" s="264"/>
      <c r="M22" s="264"/>
      <c r="N22" s="264"/>
      <c r="O22" s="264"/>
      <c r="P22" s="264"/>
      <c r="Q22" s="264"/>
      <c r="R22" s="264"/>
      <c r="S22" s="264"/>
      <c r="T22" s="264"/>
      <c r="U22" s="259"/>
      <c r="V22" s="259"/>
      <c r="W22" s="259"/>
    </row>
    <row r="23" spans="2:23" ht="24.95" customHeight="1" thickBot="1" x14ac:dyDescent="0.4">
      <c r="B23" s="124" t="s">
        <v>10</v>
      </c>
      <c r="C23" s="125" t="s">
        <v>11</v>
      </c>
      <c r="D23" s="138"/>
      <c r="E23" s="132" t="s">
        <v>46</v>
      </c>
      <c r="F23" s="132"/>
      <c r="G23" s="129"/>
      <c r="H23" s="139"/>
      <c r="I23" s="140" t="s">
        <v>154</v>
      </c>
      <c r="J23" s="141"/>
      <c r="K23" s="217"/>
      <c r="L23" s="262"/>
      <c r="M23" s="262"/>
      <c r="N23" s="262"/>
      <c r="O23" s="262"/>
      <c r="P23" s="262"/>
      <c r="Q23" s="262"/>
      <c r="R23" s="262"/>
      <c r="S23" s="262"/>
      <c r="T23" s="262"/>
      <c r="U23" s="259"/>
      <c r="V23" s="259"/>
      <c r="W23" s="259"/>
    </row>
    <row r="24" spans="2:23" ht="24.95" customHeight="1" x14ac:dyDescent="0.35">
      <c r="B24" s="142"/>
      <c r="C24" s="143"/>
      <c r="D24" s="143"/>
      <c r="E24" s="528" t="s">
        <v>50</v>
      </c>
      <c r="F24" s="529"/>
      <c r="G24" s="144">
        <f>G19+G21+G22</f>
        <v>0</v>
      </c>
      <c r="H24" s="139"/>
      <c r="I24" s="139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259"/>
      <c r="V24" s="259"/>
      <c r="W24" s="259"/>
    </row>
    <row r="25" spans="2:23" ht="21" x14ac:dyDescent="0.35">
      <c r="B25" s="546"/>
      <c r="C25" s="547"/>
      <c r="D25" s="547"/>
      <c r="E25" s="547"/>
      <c r="F25" s="547"/>
      <c r="G25" s="548"/>
      <c r="H25" s="115"/>
      <c r="I25" s="115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259"/>
      <c r="V25" s="259"/>
      <c r="W25" s="259"/>
    </row>
    <row r="26" spans="2:23" ht="24.95" customHeight="1" x14ac:dyDescent="0.35">
      <c r="B26" s="533" t="s">
        <v>13</v>
      </c>
      <c r="C26" s="528"/>
      <c r="D26" s="528"/>
      <c r="E26" s="528"/>
      <c r="F26" s="528"/>
      <c r="G26" s="534"/>
      <c r="H26" s="115"/>
      <c r="I26" s="115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259"/>
      <c r="V26" s="259"/>
      <c r="W26" s="259"/>
    </row>
    <row r="27" spans="2:23" ht="24.95" customHeight="1" thickBot="1" x14ac:dyDescent="0.4">
      <c r="B27" s="552" t="s">
        <v>72</v>
      </c>
      <c r="C27" s="553"/>
      <c r="D27" s="553"/>
      <c r="E27" s="553"/>
      <c r="F27" s="553"/>
      <c r="G27" s="554"/>
      <c r="H27" s="115"/>
      <c r="I27" s="115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259"/>
      <c r="V27" s="259"/>
      <c r="W27" s="259"/>
    </row>
    <row r="28" spans="2:23" ht="24.95" customHeight="1" x14ac:dyDescent="0.35">
      <c r="B28" s="321" t="s">
        <v>73</v>
      </c>
      <c r="C28" s="576" t="s">
        <v>74</v>
      </c>
      <c r="D28" s="555"/>
      <c r="E28" s="577"/>
      <c r="F28" s="322" t="s">
        <v>64</v>
      </c>
      <c r="G28" s="123" t="s">
        <v>67</v>
      </c>
      <c r="H28" s="115"/>
      <c r="I28" s="112" t="s">
        <v>58</v>
      </c>
      <c r="J28" s="113"/>
      <c r="K28" s="113"/>
      <c r="L28" s="216"/>
      <c r="M28" s="260"/>
      <c r="N28" s="260"/>
      <c r="O28" s="260"/>
      <c r="P28" s="260"/>
      <c r="Q28" s="260"/>
      <c r="R28" s="260"/>
      <c r="S28" s="260"/>
      <c r="T28" s="260"/>
      <c r="U28" s="259"/>
      <c r="V28" s="259"/>
      <c r="W28" s="259"/>
    </row>
    <row r="29" spans="2:23" ht="56.25" customHeight="1" x14ac:dyDescent="0.35">
      <c r="B29" s="124" t="s">
        <v>6</v>
      </c>
      <c r="C29" s="541" t="s">
        <v>75</v>
      </c>
      <c r="D29" s="542"/>
      <c r="E29" s="146" t="s">
        <v>76</v>
      </c>
      <c r="F29" s="146">
        <v>8.3299999999999999E-2</v>
      </c>
      <c r="G29" s="147">
        <f>G24*F29</f>
        <v>0</v>
      </c>
      <c r="H29" s="115"/>
      <c r="I29" s="504" t="s">
        <v>79</v>
      </c>
      <c r="J29" s="505"/>
      <c r="K29" s="505"/>
      <c r="L29" s="217"/>
      <c r="M29" s="262"/>
      <c r="N29" s="262"/>
      <c r="O29" s="262"/>
      <c r="P29" s="262"/>
      <c r="Q29" s="262"/>
      <c r="R29" s="262"/>
      <c r="S29" s="262"/>
      <c r="T29" s="262"/>
      <c r="U29" s="259"/>
      <c r="V29" s="259"/>
      <c r="W29" s="259"/>
    </row>
    <row r="30" spans="2:23" ht="24.95" customHeight="1" thickBot="1" x14ac:dyDescent="0.4">
      <c r="B30" s="124" t="s">
        <v>7</v>
      </c>
      <c r="C30" s="541" t="s">
        <v>48</v>
      </c>
      <c r="D30" s="542"/>
      <c r="E30" s="148" t="s">
        <v>77</v>
      </c>
      <c r="F30" s="148">
        <v>0.121</v>
      </c>
      <c r="G30" s="147">
        <f>G24*F30</f>
        <v>0</v>
      </c>
      <c r="H30" s="115"/>
      <c r="I30" s="140" t="s">
        <v>80</v>
      </c>
      <c r="J30" s="252"/>
      <c r="K30" s="252"/>
      <c r="L30" s="261"/>
      <c r="M30" s="260"/>
      <c r="N30" s="260"/>
      <c r="O30" s="260"/>
      <c r="P30" s="260"/>
      <c r="Q30" s="260"/>
      <c r="R30" s="260"/>
      <c r="S30" s="260"/>
      <c r="T30" s="260"/>
      <c r="U30" s="259"/>
      <c r="V30" s="259"/>
      <c r="W30" s="259"/>
    </row>
    <row r="31" spans="2:23" ht="24.95" customHeight="1" x14ac:dyDescent="0.35">
      <c r="B31" s="149"/>
      <c r="C31" s="150"/>
      <c r="D31" s="150"/>
      <c r="E31" s="151"/>
      <c r="F31" s="152" t="s">
        <v>71</v>
      </c>
      <c r="G31" s="153">
        <f>G29+G30</f>
        <v>0</v>
      </c>
      <c r="H31" s="115"/>
      <c r="I31" s="115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259"/>
      <c r="V31" s="259"/>
      <c r="W31" s="259"/>
    </row>
    <row r="32" spans="2:23" ht="24.95" customHeight="1" x14ac:dyDescent="0.35">
      <c r="B32" s="124" t="s">
        <v>8</v>
      </c>
      <c r="C32" s="570" t="s">
        <v>78</v>
      </c>
      <c r="D32" s="571"/>
      <c r="E32" s="571"/>
      <c r="F32" s="572"/>
      <c r="G32" s="154">
        <f>F44*G31</f>
        <v>0</v>
      </c>
      <c r="H32" s="115"/>
      <c r="I32" s="115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259"/>
      <c r="V32" s="259"/>
      <c r="W32" s="259"/>
    </row>
    <row r="33" spans="2:23" ht="24.95" customHeight="1" x14ac:dyDescent="0.35">
      <c r="B33" s="155"/>
      <c r="C33" s="156"/>
      <c r="D33" s="156"/>
      <c r="E33" s="156"/>
      <c r="F33" s="157" t="s">
        <v>84</v>
      </c>
      <c r="G33" s="158">
        <f>G31+G32</f>
        <v>0</v>
      </c>
      <c r="H33" s="115"/>
      <c r="I33" s="115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259"/>
      <c r="V33" s="259"/>
      <c r="W33" s="259"/>
    </row>
    <row r="34" spans="2:23" ht="48" customHeight="1" thickBot="1" x14ac:dyDescent="0.4">
      <c r="B34" s="573" t="s">
        <v>82</v>
      </c>
      <c r="C34" s="574"/>
      <c r="D34" s="574"/>
      <c r="E34" s="574"/>
      <c r="F34" s="574"/>
      <c r="G34" s="575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259"/>
      <c r="V34" s="259"/>
      <c r="W34" s="259"/>
    </row>
    <row r="35" spans="2:23" ht="24.95" customHeight="1" x14ac:dyDescent="0.35">
      <c r="B35" s="159" t="s">
        <v>81</v>
      </c>
      <c r="C35" s="569" t="s">
        <v>83</v>
      </c>
      <c r="D35" s="569"/>
      <c r="E35" s="569"/>
      <c r="F35" s="319" t="s">
        <v>64</v>
      </c>
      <c r="G35" s="161" t="s">
        <v>67</v>
      </c>
      <c r="H35" s="111"/>
      <c r="I35" s="112" t="s">
        <v>58</v>
      </c>
      <c r="J35" s="113"/>
      <c r="K35" s="113"/>
      <c r="L35" s="216"/>
      <c r="M35" s="260"/>
      <c r="N35" s="260"/>
      <c r="O35" s="260"/>
      <c r="P35" s="260"/>
      <c r="Q35" s="260"/>
      <c r="R35" s="260"/>
      <c r="S35" s="260"/>
      <c r="T35" s="260"/>
      <c r="U35" s="259"/>
      <c r="V35" s="259"/>
      <c r="W35" s="259"/>
    </row>
    <row r="36" spans="2:23" ht="24.95" customHeight="1" x14ac:dyDescent="0.35">
      <c r="B36" s="312" t="s">
        <v>6</v>
      </c>
      <c r="C36" s="541" t="s">
        <v>14</v>
      </c>
      <c r="D36" s="531"/>
      <c r="E36" s="542"/>
      <c r="F36" s="146">
        <v>0.2</v>
      </c>
      <c r="G36" s="163">
        <f>G24*F36</f>
        <v>0</v>
      </c>
      <c r="H36" s="111"/>
      <c r="I36" s="116" t="s">
        <v>85</v>
      </c>
      <c r="J36" s="117"/>
      <c r="K36" s="117"/>
      <c r="L36" s="217"/>
      <c r="M36" s="262"/>
      <c r="N36" s="262"/>
      <c r="O36" s="262"/>
      <c r="P36" s="262"/>
      <c r="Q36" s="262"/>
      <c r="R36" s="262"/>
      <c r="S36" s="262"/>
      <c r="T36" s="262"/>
      <c r="U36" s="259"/>
      <c r="V36" s="259"/>
      <c r="W36" s="259"/>
    </row>
    <row r="37" spans="2:23" ht="24.95" customHeight="1" x14ac:dyDescent="0.35">
      <c r="B37" s="312" t="s">
        <v>7</v>
      </c>
      <c r="C37" s="541" t="s">
        <v>15</v>
      </c>
      <c r="D37" s="531"/>
      <c r="E37" s="542"/>
      <c r="F37" s="148">
        <v>2.5000000000000001E-2</v>
      </c>
      <c r="G37" s="163">
        <f>G24*F37</f>
        <v>0</v>
      </c>
      <c r="H37" s="111"/>
      <c r="I37" s="116" t="s">
        <v>85</v>
      </c>
      <c r="J37" s="117"/>
      <c r="K37" s="117"/>
      <c r="L37" s="217"/>
      <c r="M37" s="262"/>
      <c r="N37" s="262"/>
      <c r="O37" s="262"/>
      <c r="P37" s="262"/>
      <c r="Q37" s="262"/>
      <c r="R37" s="262"/>
      <c r="S37" s="262"/>
      <c r="T37" s="262"/>
      <c r="U37" s="259"/>
      <c r="V37" s="259"/>
      <c r="W37" s="259"/>
    </row>
    <row r="38" spans="2:23" ht="56.25" customHeight="1" x14ac:dyDescent="0.35">
      <c r="B38" s="312" t="s">
        <v>8</v>
      </c>
      <c r="C38" s="541" t="s">
        <v>86</v>
      </c>
      <c r="D38" s="531"/>
      <c r="E38" s="542"/>
      <c r="F38" s="164">
        <v>0.06</v>
      </c>
      <c r="G38" s="165">
        <f>G24*F38</f>
        <v>0</v>
      </c>
      <c r="H38" s="166"/>
      <c r="I38" s="504" t="s">
        <v>275</v>
      </c>
      <c r="J38" s="505"/>
      <c r="K38" s="505"/>
      <c r="L38" s="217"/>
      <c r="M38" s="262"/>
      <c r="N38" s="262"/>
      <c r="O38" s="262"/>
      <c r="P38" s="262"/>
      <c r="Q38" s="262"/>
      <c r="R38" s="262"/>
      <c r="S38" s="262"/>
      <c r="T38" s="262"/>
      <c r="U38" s="259"/>
      <c r="V38" s="259"/>
      <c r="W38" s="259"/>
    </row>
    <row r="39" spans="2:23" ht="24.95" customHeight="1" x14ac:dyDescent="0.35">
      <c r="B39" s="312" t="s">
        <v>9</v>
      </c>
      <c r="C39" s="541" t="s">
        <v>16</v>
      </c>
      <c r="D39" s="531"/>
      <c r="E39" s="542"/>
      <c r="F39" s="148">
        <v>1.4999999999999999E-2</v>
      </c>
      <c r="G39" s="163">
        <f>G24*F39</f>
        <v>0</v>
      </c>
      <c r="H39" s="111"/>
      <c r="I39" s="116" t="s">
        <v>85</v>
      </c>
      <c r="J39" s="117"/>
      <c r="K39" s="117"/>
      <c r="L39" s="217"/>
      <c r="M39" s="262"/>
      <c r="N39" s="262"/>
      <c r="O39" s="262"/>
      <c r="P39" s="262"/>
      <c r="Q39" s="262"/>
      <c r="R39" s="262"/>
      <c r="S39" s="262"/>
      <c r="T39" s="262"/>
      <c r="U39" s="259"/>
      <c r="V39" s="259"/>
      <c r="W39" s="259"/>
    </row>
    <row r="40" spans="2:23" ht="24.95" customHeight="1" x14ac:dyDescent="0.35">
      <c r="B40" s="312" t="s">
        <v>10</v>
      </c>
      <c r="C40" s="541" t="s">
        <v>47</v>
      </c>
      <c r="D40" s="531"/>
      <c r="E40" s="542"/>
      <c r="F40" s="148">
        <v>0.01</v>
      </c>
      <c r="G40" s="163">
        <f>G24*F40</f>
        <v>0</v>
      </c>
      <c r="H40" s="111"/>
      <c r="I40" s="116" t="s">
        <v>85</v>
      </c>
      <c r="J40" s="117"/>
      <c r="K40" s="117"/>
      <c r="L40" s="217"/>
      <c r="M40" s="262"/>
      <c r="N40" s="262"/>
      <c r="O40" s="262"/>
      <c r="P40" s="262"/>
      <c r="Q40" s="262"/>
      <c r="R40" s="262"/>
      <c r="S40" s="262"/>
      <c r="T40" s="262"/>
      <c r="U40" s="259"/>
      <c r="V40" s="259"/>
      <c r="W40" s="259"/>
    </row>
    <row r="41" spans="2:23" ht="24.95" customHeight="1" x14ac:dyDescent="0.35">
      <c r="B41" s="312" t="s">
        <v>12</v>
      </c>
      <c r="C41" s="541" t="s">
        <v>17</v>
      </c>
      <c r="D41" s="531"/>
      <c r="E41" s="542"/>
      <c r="F41" s="148">
        <v>6.0000000000000001E-3</v>
      </c>
      <c r="G41" s="163">
        <f>G24*F41</f>
        <v>0</v>
      </c>
      <c r="H41" s="111"/>
      <c r="I41" s="116" t="s">
        <v>85</v>
      </c>
      <c r="J41" s="117"/>
      <c r="K41" s="117"/>
      <c r="L41" s="217"/>
      <c r="M41" s="262"/>
      <c r="N41" s="262"/>
      <c r="O41" s="262"/>
      <c r="P41" s="262"/>
      <c r="Q41" s="262"/>
      <c r="R41" s="262"/>
      <c r="S41" s="262"/>
      <c r="T41" s="262"/>
      <c r="U41" s="259"/>
      <c r="V41" s="259"/>
      <c r="W41" s="259"/>
    </row>
    <row r="42" spans="2:23" ht="24.95" customHeight="1" x14ac:dyDescent="0.35">
      <c r="B42" s="312" t="s">
        <v>18</v>
      </c>
      <c r="C42" s="541" t="s">
        <v>19</v>
      </c>
      <c r="D42" s="531"/>
      <c r="E42" s="542"/>
      <c r="F42" s="148">
        <v>2E-3</v>
      </c>
      <c r="G42" s="163">
        <f>G24*F42</f>
        <v>0</v>
      </c>
      <c r="H42" s="111"/>
      <c r="I42" s="116" t="s">
        <v>85</v>
      </c>
      <c r="J42" s="117"/>
      <c r="K42" s="117"/>
      <c r="L42" s="217"/>
      <c r="M42" s="262"/>
      <c r="N42" s="262"/>
      <c r="O42" s="262"/>
      <c r="P42" s="262"/>
      <c r="Q42" s="262"/>
      <c r="R42" s="262"/>
      <c r="S42" s="262"/>
      <c r="T42" s="262"/>
      <c r="U42" s="259"/>
      <c r="V42" s="259"/>
      <c r="W42" s="259"/>
    </row>
    <row r="43" spans="2:23" ht="24.95" customHeight="1" thickBot="1" x14ac:dyDescent="0.4">
      <c r="B43" s="312" t="s">
        <v>20</v>
      </c>
      <c r="C43" s="541" t="s">
        <v>21</v>
      </c>
      <c r="D43" s="531"/>
      <c r="E43" s="542"/>
      <c r="F43" s="148">
        <v>0.08</v>
      </c>
      <c r="G43" s="163">
        <f>G24*F43</f>
        <v>0</v>
      </c>
      <c r="H43" s="111"/>
      <c r="I43" s="140" t="s">
        <v>85</v>
      </c>
      <c r="J43" s="141"/>
      <c r="K43" s="141"/>
      <c r="L43" s="217"/>
      <c r="M43" s="262"/>
      <c r="N43" s="262"/>
      <c r="O43" s="262"/>
      <c r="P43" s="262"/>
      <c r="Q43" s="262"/>
      <c r="R43" s="262"/>
      <c r="S43" s="262"/>
      <c r="T43" s="262"/>
      <c r="U43" s="259"/>
      <c r="V43" s="259"/>
      <c r="W43" s="259"/>
    </row>
    <row r="44" spans="2:23" ht="24.95" customHeight="1" x14ac:dyDescent="0.35">
      <c r="B44" s="169"/>
      <c r="C44" s="170"/>
      <c r="D44" s="171"/>
      <c r="E44" s="172" t="s">
        <v>87</v>
      </c>
      <c r="F44" s="172">
        <f>SUM(F36:F43)</f>
        <v>0.39800000000000008</v>
      </c>
      <c r="G44" s="173">
        <f>SUM(G36:G43)</f>
        <v>0</v>
      </c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259"/>
      <c r="V44" s="259"/>
      <c r="W44" s="259"/>
    </row>
    <row r="45" spans="2:23" ht="24.95" customHeight="1" thickBot="1" x14ac:dyDescent="0.4">
      <c r="B45" s="552" t="s">
        <v>22</v>
      </c>
      <c r="C45" s="553"/>
      <c r="D45" s="553"/>
      <c r="E45" s="553"/>
      <c r="F45" s="553"/>
      <c r="G45" s="554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259"/>
      <c r="V45" s="259"/>
      <c r="W45" s="259"/>
    </row>
    <row r="46" spans="2:23" ht="24.95" customHeight="1" x14ac:dyDescent="0.35">
      <c r="B46" s="321" t="s">
        <v>88</v>
      </c>
      <c r="C46" s="555" t="s">
        <v>89</v>
      </c>
      <c r="D46" s="555"/>
      <c r="E46" s="555"/>
      <c r="F46" s="555"/>
      <c r="G46" s="123" t="s">
        <v>67</v>
      </c>
      <c r="H46" s="111"/>
      <c r="I46" s="112" t="s">
        <v>58</v>
      </c>
      <c r="J46" s="113"/>
      <c r="K46" s="113"/>
      <c r="L46" s="216"/>
      <c r="M46" s="260"/>
      <c r="N46" s="260"/>
      <c r="O46" s="260"/>
      <c r="P46" s="260"/>
      <c r="Q46" s="260"/>
      <c r="R46" s="260"/>
      <c r="S46" s="260"/>
      <c r="T46" s="260"/>
      <c r="U46" s="259"/>
      <c r="V46" s="259"/>
      <c r="W46" s="259"/>
    </row>
    <row r="47" spans="2:23" ht="39.950000000000003" customHeight="1" x14ac:dyDescent="0.35">
      <c r="B47" s="556" t="s">
        <v>6</v>
      </c>
      <c r="C47" s="558" t="s">
        <v>90</v>
      </c>
      <c r="D47" s="313" t="s">
        <v>91</v>
      </c>
      <c r="E47" s="175" t="s">
        <v>92</v>
      </c>
      <c r="F47" s="176" t="s">
        <v>94</v>
      </c>
      <c r="G47" s="560">
        <f>IF((D48*E48*F48)-(G19*0.06)&lt;0,0,((D48*E48*F48)-(G19*0.06)))</f>
        <v>184.8</v>
      </c>
      <c r="H47" s="177"/>
      <c r="I47" s="504" t="s">
        <v>276</v>
      </c>
      <c r="J47" s="505"/>
      <c r="K47" s="505"/>
      <c r="L47" s="267"/>
      <c r="M47" s="268"/>
      <c r="N47" s="268"/>
      <c r="O47" s="268"/>
      <c r="P47" s="268"/>
      <c r="Q47" s="268"/>
      <c r="R47" s="268"/>
      <c r="S47" s="268"/>
      <c r="T47" s="268"/>
      <c r="U47" s="259"/>
      <c r="V47" s="259"/>
      <c r="W47" s="259"/>
    </row>
    <row r="48" spans="2:23" ht="39.950000000000003" customHeight="1" x14ac:dyDescent="0.35">
      <c r="B48" s="557"/>
      <c r="C48" s="559"/>
      <c r="D48" s="178">
        <v>2</v>
      </c>
      <c r="E48" s="175">
        <v>4.2</v>
      </c>
      <c r="F48" s="179">
        <v>22</v>
      </c>
      <c r="G48" s="561"/>
      <c r="H48" s="177"/>
      <c r="I48" s="504"/>
      <c r="J48" s="505"/>
      <c r="K48" s="505"/>
      <c r="L48" s="267"/>
      <c r="M48" s="268"/>
      <c r="N48" s="268"/>
      <c r="O48" s="268"/>
      <c r="P48" s="268"/>
      <c r="Q48" s="268"/>
      <c r="R48" s="268"/>
      <c r="S48" s="268"/>
      <c r="T48" s="268"/>
      <c r="U48" s="259"/>
      <c r="V48" s="259"/>
      <c r="W48" s="259"/>
    </row>
    <row r="49" spans="2:23" ht="39.950000000000003" customHeight="1" x14ac:dyDescent="0.35">
      <c r="B49" s="556" t="s">
        <v>7</v>
      </c>
      <c r="C49" s="562" t="s">
        <v>93</v>
      </c>
      <c r="D49" s="563"/>
      <c r="E49" s="180" t="s">
        <v>92</v>
      </c>
      <c r="F49" s="181" t="s">
        <v>94</v>
      </c>
      <c r="G49" s="560">
        <f>(E50*F50)*(100%-20%)</f>
        <v>0</v>
      </c>
      <c r="H49" s="177"/>
      <c r="I49" s="504" t="s">
        <v>258</v>
      </c>
      <c r="J49" s="505"/>
      <c r="K49" s="505"/>
      <c r="L49" s="267"/>
      <c r="M49" s="268"/>
      <c r="N49" s="268"/>
      <c r="O49" s="268"/>
      <c r="P49" s="268"/>
      <c r="Q49" s="268"/>
      <c r="R49" s="268"/>
      <c r="S49" s="268"/>
      <c r="T49" s="268"/>
      <c r="U49" s="259"/>
      <c r="V49" s="259"/>
      <c r="W49" s="259"/>
    </row>
    <row r="50" spans="2:23" ht="39.950000000000003" customHeight="1" x14ac:dyDescent="0.35">
      <c r="B50" s="557"/>
      <c r="C50" s="564"/>
      <c r="D50" s="565"/>
      <c r="E50" s="182">
        <v>0</v>
      </c>
      <c r="F50" s="183">
        <v>22</v>
      </c>
      <c r="G50" s="561"/>
      <c r="H50" s="184"/>
      <c r="I50" s="504"/>
      <c r="J50" s="505"/>
      <c r="K50" s="505"/>
      <c r="L50" s="267"/>
      <c r="M50" s="268"/>
      <c r="N50" s="268"/>
      <c r="O50" s="268"/>
      <c r="P50" s="268"/>
      <c r="Q50" s="268"/>
      <c r="R50" s="268"/>
      <c r="S50" s="268"/>
      <c r="T50" s="268"/>
      <c r="U50" s="259"/>
      <c r="V50" s="259"/>
      <c r="W50" s="259"/>
    </row>
    <row r="51" spans="2:23" ht="24.95" customHeight="1" x14ac:dyDescent="0.35">
      <c r="B51" s="312" t="s">
        <v>8</v>
      </c>
      <c r="C51" s="512" t="s">
        <v>95</v>
      </c>
      <c r="D51" s="513"/>
      <c r="E51" s="513"/>
      <c r="F51" s="514"/>
      <c r="G51" s="165">
        <v>0</v>
      </c>
      <c r="H51" s="185"/>
      <c r="I51" s="116" t="s">
        <v>259</v>
      </c>
      <c r="J51" s="117"/>
      <c r="K51" s="117"/>
      <c r="L51" s="261"/>
      <c r="M51" s="260"/>
      <c r="N51" s="260"/>
      <c r="O51" s="260"/>
      <c r="P51" s="260"/>
      <c r="Q51" s="260"/>
      <c r="R51" s="260"/>
      <c r="S51" s="260"/>
      <c r="T51" s="260"/>
      <c r="U51" s="259"/>
      <c r="V51" s="259"/>
      <c r="W51" s="259"/>
    </row>
    <row r="52" spans="2:23" ht="24.95" customHeight="1" x14ac:dyDescent="0.35">
      <c r="B52" s="312" t="s">
        <v>9</v>
      </c>
      <c r="C52" s="512" t="s">
        <v>96</v>
      </c>
      <c r="D52" s="513"/>
      <c r="E52" s="513"/>
      <c r="F52" s="514"/>
      <c r="G52" s="186">
        <v>0</v>
      </c>
      <c r="H52" s="139"/>
      <c r="I52" s="116" t="s">
        <v>259</v>
      </c>
      <c r="J52" s="245"/>
      <c r="K52" s="245"/>
      <c r="L52" s="261"/>
      <c r="M52" s="260"/>
      <c r="N52" s="260"/>
      <c r="O52" s="260"/>
      <c r="P52" s="260"/>
      <c r="Q52" s="260"/>
      <c r="R52" s="260"/>
      <c r="S52" s="260"/>
      <c r="T52" s="260"/>
      <c r="U52" s="259"/>
      <c r="V52" s="259"/>
      <c r="W52" s="259"/>
    </row>
    <row r="53" spans="2:23" ht="24.95" customHeight="1" x14ac:dyDescent="0.35">
      <c r="B53" s="312" t="s">
        <v>10</v>
      </c>
      <c r="C53" s="512" t="s">
        <v>97</v>
      </c>
      <c r="D53" s="513"/>
      <c r="E53" s="513"/>
      <c r="F53" s="514"/>
      <c r="G53" s="187">
        <v>0</v>
      </c>
      <c r="H53" s="139"/>
      <c r="I53" s="116" t="s">
        <v>259</v>
      </c>
      <c r="J53" s="245"/>
      <c r="K53" s="245"/>
      <c r="L53" s="261"/>
      <c r="M53" s="260"/>
      <c r="N53" s="260"/>
      <c r="O53" s="260"/>
      <c r="P53" s="260"/>
      <c r="Q53" s="260"/>
      <c r="R53" s="260"/>
      <c r="S53" s="260"/>
      <c r="T53" s="260"/>
      <c r="U53" s="259"/>
      <c r="V53" s="259"/>
      <c r="W53" s="259"/>
    </row>
    <row r="54" spans="2:23" ht="24.95" customHeight="1" thickBot="1" x14ac:dyDescent="0.4">
      <c r="B54" s="312" t="s">
        <v>18</v>
      </c>
      <c r="C54" s="535" t="s">
        <v>11</v>
      </c>
      <c r="D54" s="536"/>
      <c r="E54" s="536"/>
      <c r="F54" s="537"/>
      <c r="G54" s="187"/>
      <c r="H54" s="139"/>
      <c r="I54" s="140" t="s">
        <v>154</v>
      </c>
      <c r="J54" s="252"/>
      <c r="K54" s="252"/>
      <c r="L54" s="261"/>
      <c r="M54" s="260"/>
      <c r="N54" s="260"/>
      <c r="O54" s="260"/>
      <c r="P54" s="260"/>
      <c r="Q54" s="260"/>
      <c r="R54" s="260"/>
      <c r="S54" s="260"/>
      <c r="T54" s="260"/>
      <c r="U54" s="259"/>
      <c r="V54" s="259"/>
      <c r="W54" s="259"/>
    </row>
    <row r="55" spans="2:23" ht="24.95" customHeight="1" x14ac:dyDescent="0.35">
      <c r="B55" s="169"/>
      <c r="C55" s="170"/>
      <c r="D55" s="170"/>
      <c r="E55" s="170"/>
      <c r="F55" s="188" t="s">
        <v>71</v>
      </c>
      <c r="G55" s="173">
        <f>SUM(G47:G54)</f>
        <v>184.8</v>
      </c>
      <c r="H55" s="111"/>
      <c r="I55" s="253"/>
      <c r="J55" s="253"/>
      <c r="K55" s="253"/>
      <c r="L55" s="278"/>
      <c r="M55" s="278"/>
      <c r="N55" s="278"/>
      <c r="O55" s="278"/>
      <c r="P55" s="278"/>
      <c r="Q55" s="278"/>
      <c r="R55" s="278"/>
      <c r="S55" s="278"/>
      <c r="T55" s="278"/>
      <c r="U55" s="259"/>
      <c r="V55" s="259"/>
      <c r="W55" s="259"/>
    </row>
    <row r="56" spans="2:23" ht="24.95" customHeight="1" x14ac:dyDescent="0.35">
      <c r="B56" s="142"/>
      <c r="C56" s="143"/>
      <c r="D56" s="143"/>
      <c r="E56" s="528" t="s">
        <v>23</v>
      </c>
      <c r="F56" s="529"/>
      <c r="G56" s="190">
        <f>G33+G44+G55</f>
        <v>184.8</v>
      </c>
      <c r="H56" s="111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9"/>
      <c r="V56" s="259"/>
      <c r="W56" s="259"/>
    </row>
    <row r="57" spans="2:23" ht="23.25" customHeight="1" x14ac:dyDescent="0.35">
      <c r="B57" s="566"/>
      <c r="C57" s="567"/>
      <c r="D57" s="567"/>
      <c r="E57" s="567"/>
      <c r="F57" s="567"/>
      <c r="G57" s="568"/>
      <c r="H57" s="111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9"/>
      <c r="V57" s="259"/>
      <c r="W57" s="259"/>
    </row>
    <row r="58" spans="2:23" ht="24.95" customHeight="1" thickBot="1" x14ac:dyDescent="0.4">
      <c r="B58" s="533" t="s">
        <v>24</v>
      </c>
      <c r="C58" s="528"/>
      <c r="D58" s="528"/>
      <c r="E58" s="528"/>
      <c r="F58" s="528"/>
      <c r="G58" s="534"/>
      <c r="H58" s="111"/>
      <c r="I58" s="255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259"/>
      <c r="V58" s="259"/>
      <c r="W58" s="259"/>
    </row>
    <row r="59" spans="2:23" ht="24.95" customHeight="1" x14ac:dyDescent="0.35">
      <c r="B59" s="308" t="s">
        <v>99</v>
      </c>
      <c r="C59" s="525" t="s">
        <v>100</v>
      </c>
      <c r="D59" s="525"/>
      <c r="E59" s="525"/>
      <c r="F59" s="309" t="s">
        <v>64</v>
      </c>
      <c r="G59" s="318" t="s">
        <v>67</v>
      </c>
      <c r="H59" s="111"/>
      <c r="I59" s="112" t="s">
        <v>58</v>
      </c>
      <c r="J59" s="113"/>
      <c r="K59" s="113"/>
      <c r="L59" s="216"/>
      <c r="M59" s="260"/>
      <c r="N59" s="260"/>
      <c r="O59" s="260"/>
      <c r="P59" s="260"/>
      <c r="Q59" s="260"/>
      <c r="R59" s="260"/>
      <c r="S59" s="260"/>
      <c r="T59" s="260"/>
      <c r="U59" s="259"/>
      <c r="V59" s="259"/>
      <c r="W59" s="259"/>
    </row>
    <row r="60" spans="2:23" ht="24.95" customHeight="1" x14ac:dyDescent="0.35">
      <c r="B60" s="195" t="s">
        <v>6</v>
      </c>
      <c r="C60" s="543" t="s">
        <v>25</v>
      </c>
      <c r="D60" s="544"/>
      <c r="E60" s="545"/>
      <c r="F60" s="196">
        <v>4.1999999999999997E-3</v>
      </c>
      <c r="G60" s="197">
        <f>G24*F60</f>
        <v>0</v>
      </c>
      <c r="H60" s="111"/>
      <c r="I60" s="504" t="s">
        <v>109</v>
      </c>
      <c r="J60" s="505"/>
      <c r="K60" s="505"/>
      <c r="L60" s="269"/>
      <c r="M60" s="270"/>
      <c r="N60" s="270"/>
      <c r="O60" s="270"/>
      <c r="P60" s="270"/>
      <c r="Q60" s="270"/>
      <c r="R60" s="270"/>
      <c r="S60" s="270"/>
      <c r="T60" s="270"/>
      <c r="U60" s="259"/>
      <c r="V60" s="259"/>
      <c r="W60" s="259"/>
    </row>
    <row r="61" spans="2:23" ht="24.95" customHeight="1" x14ac:dyDescent="0.35">
      <c r="B61" s="195" t="s">
        <v>7</v>
      </c>
      <c r="C61" s="543" t="s">
        <v>26</v>
      </c>
      <c r="D61" s="544"/>
      <c r="E61" s="545"/>
      <c r="F61" s="196">
        <v>2.9999999999999997E-4</v>
      </c>
      <c r="G61" s="197">
        <f>G24*F61</f>
        <v>0</v>
      </c>
      <c r="H61" s="111"/>
      <c r="I61" s="504" t="s">
        <v>109</v>
      </c>
      <c r="J61" s="505"/>
      <c r="K61" s="505"/>
      <c r="L61" s="269"/>
      <c r="M61" s="270"/>
      <c r="N61" s="270"/>
      <c r="O61" s="270"/>
      <c r="P61" s="270"/>
      <c r="Q61" s="270"/>
      <c r="R61" s="270"/>
      <c r="S61" s="270"/>
      <c r="T61" s="270"/>
      <c r="U61" s="259"/>
      <c r="V61" s="259"/>
      <c r="W61" s="259"/>
    </row>
    <row r="62" spans="2:23" ht="24.95" customHeight="1" x14ac:dyDescent="0.35">
      <c r="B62" s="195" t="s">
        <v>8</v>
      </c>
      <c r="C62" s="314" t="s">
        <v>110</v>
      </c>
      <c r="D62" s="315"/>
      <c r="E62" s="316"/>
      <c r="F62" s="196">
        <v>3.44E-2</v>
      </c>
      <c r="G62" s="197">
        <f>G24*F62</f>
        <v>0</v>
      </c>
      <c r="H62" s="111"/>
      <c r="I62" s="504" t="s">
        <v>109</v>
      </c>
      <c r="J62" s="505"/>
      <c r="K62" s="505"/>
      <c r="L62" s="269"/>
      <c r="M62" s="270"/>
      <c r="N62" s="270"/>
      <c r="O62" s="270"/>
      <c r="P62" s="270"/>
      <c r="Q62" s="270"/>
      <c r="R62" s="270"/>
      <c r="S62" s="270"/>
      <c r="T62" s="270"/>
      <c r="U62" s="259"/>
      <c r="V62" s="259"/>
      <c r="W62" s="259"/>
    </row>
    <row r="63" spans="2:23" ht="84.95" customHeight="1" x14ac:dyDescent="0.35">
      <c r="B63" s="317" t="s">
        <v>9</v>
      </c>
      <c r="C63" s="549" t="s">
        <v>101</v>
      </c>
      <c r="D63" s="550"/>
      <c r="E63" s="551"/>
      <c r="F63" s="202">
        <v>1.9400000000000001E-2</v>
      </c>
      <c r="G63" s="203">
        <f>G24*F63</f>
        <v>0</v>
      </c>
      <c r="H63" s="111"/>
      <c r="I63" s="640" t="s">
        <v>98</v>
      </c>
      <c r="J63" s="641"/>
      <c r="K63" s="641"/>
      <c r="L63" s="271"/>
      <c r="M63" s="272"/>
      <c r="N63" s="272"/>
      <c r="O63" s="272"/>
      <c r="P63" s="272"/>
      <c r="Q63" s="272"/>
      <c r="R63" s="272"/>
      <c r="S63" s="272"/>
      <c r="T63" s="272"/>
      <c r="U63" s="259"/>
      <c r="V63" s="259"/>
      <c r="W63" s="259"/>
    </row>
    <row r="64" spans="2:23" ht="24.95" customHeight="1" x14ac:dyDescent="0.35">
      <c r="B64" s="317" t="s">
        <v>10</v>
      </c>
      <c r="C64" s="538" t="s">
        <v>102</v>
      </c>
      <c r="D64" s="539"/>
      <c r="E64" s="540"/>
      <c r="F64" s="204">
        <f>F44</f>
        <v>0.39800000000000008</v>
      </c>
      <c r="G64" s="205">
        <f>G63*F64</f>
        <v>0</v>
      </c>
      <c r="H64" s="111"/>
      <c r="I64" s="306"/>
      <c r="J64" s="307"/>
      <c r="K64" s="307"/>
      <c r="L64" s="267"/>
      <c r="M64" s="268"/>
      <c r="N64" s="268"/>
      <c r="O64" s="268"/>
      <c r="P64" s="268"/>
      <c r="Q64" s="268"/>
      <c r="R64" s="268"/>
      <c r="S64" s="268"/>
      <c r="T64" s="268"/>
      <c r="U64" s="259"/>
      <c r="V64" s="259"/>
      <c r="W64" s="259"/>
    </row>
    <row r="65" spans="2:23" ht="24.95" customHeight="1" x14ac:dyDescent="0.35">
      <c r="B65" s="317" t="s">
        <v>12</v>
      </c>
      <c r="C65" s="512" t="s">
        <v>111</v>
      </c>
      <c r="D65" s="513"/>
      <c r="E65" s="514"/>
      <c r="F65" s="206" t="s">
        <v>112</v>
      </c>
      <c r="G65" s="205">
        <f>F65*G24</f>
        <v>0</v>
      </c>
      <c r="H65" s="111"/>
      <c r="I65" s="642" t="s">
        <v>109</v>
      </c>
      <c r="J65" s="505"/>
      <c r="K65" s="643"/>
      <c r="L65" s="270"/>
      <c r="M65" s="270"/>
      <c r="N65" s="270"/>
      <c r="O65" s="270"/>
      <c r="P65" s="270"/>
      <c r="Q65" s="270"/>
      <c r="R65" s="270"/>
      <c r="S65" s="270"/>
      <c r="T65" s="270"/>
      <c r="U65" s="259"/>
      <c r="V65" s="259"/>
      <c r="W65" s="259"/>
    </row>
    <row r="66" spans="2:23" ht="24.95" customHeight="1" thickBot="1" x14ac:dyDescent="0.4">
      <c r="B66" s="142"/>
      <c r="C66" s="143"/>
      <c r="D66" s="528" t="s">
        <v>52</v>
      </c>
      <c r="E66" s="529"/>
      <c r="F66" s="208">
        <f>SUM(F60:F65)</f>
        <v>0.45630000000000009</v>
      </c>
      <c r="G66" s="190">
        <f>SUM(G60:G65)</f>
        <v>0</v>
      </c>
      <c r="H66" s="111"/>
      <c r="I66" s="507" t="s">
        <v>274</v>
      </c>
      <c r="J66" s="508"/>
      <c r="K66" s="508"/>
      <c r="L66" s="509"/>
      <c r="M66" s="111"/>
      <c r="N66" s="111"/>
      <c r="O66" s="111"/>
      <c r="P66" s="111"/>
      <c r="Q66" s="111"/>
      <c r="R66" s="111"/>
      <c r="S66" s="111"/>
      <c r="T66" s="111"/>
      <c r="U66" s="259"/>
      <c r="V66" s="259"/>
      <c r="W66" s="259"/>
    </row>
    <row r="67" spans="2:23" ht="23.25" customHeight="1" x14ac:dyDescent="0.35">
      <c r="B67" s="546"/>
      <c r="C67" s="547"/>
      <c r="D67" s="547"/>
      <c r="E67" s="547"/>
      <c r="F67" s="547"/>
      <c r="G67" s="548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259"/>
      <c r="V67" s="259"/>
      <c r="W67" s="259"/>
    </row>
    <row r="68" spans="2:23" ht="24.95" customHeight="1" thickBot="1" x14ac:dyDescent="0.4">
      <c r="B68" s="533" t="s">
        <v>27</v>
      </c>
      <c r="C68" s="528"/>
      <c r="D68" s="528"/>
      <c r="E68" s="528"/>
      <c r="F68" s="528"/>
      <c r="G68" s="534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259"/>
      <c r="V68" s="259"/>
      <c r="W68" s="259"/>
    </row>
    <row r="69" spans="2:23" ht="24.95" customHeight="1" x14ac:dyDescent="0.35">
      <c r="B69" s="308" t="s">
        <v>114</v>
      </c>
      <c r="C69" s="525" t="s">
        <v>115</v>
      </c>
      <c r="D69" s="525"/>
      <c r="E69" s="525"/>
      <c r="F69" s="309" t="s">
        <v>64</v>
      </c>
      <c r="G69" s="209" t="s">
        <v>67</v>
      </c>
      <c r="H69" s="111"/>
      <c r="I69" s="112" t="s">
        <v>58</v>
      </c>
      <c r="J69" s="113"/>
      <c r="K69" s="113"/>
      <c r="L69" s="216"/>
      <c r="M69" s="273"/>
      <c r="N69" s="273"/>
      <c r="O69" s="273"/>
      <c r="P69" s="273"/>
      <c r="Q69" s="273"/>
      <c r="R69" s="273"/>
      <c r="S69" s="273"/>
      <c r="T69" s="273"/>
      <c r="U69" s="259"/>
      <c r="V69" s="259"/>
      <c r="W69" s="259"/>
    </row>
    <row r="70" spans="2:23" ht="24.95" customHeight="1" x14ac:dyDescent="0.35">
      <c r="B70" s="195" t="s">
        <v>6</v>
      </c>
      <c r="C70" s="543" t="s">
        <v>103</v>
      </c>
      <c r="D70" s="544"/>
      <c r="E70" s="545"/>
      <c r="F70" s="196">
        <v>8.3299999999999999E-2</v>
      </c>
      <c r="G70" s="197">
        <f>(G19+G21)*F70</f>
        <v>0</v>
      </c>
      <c r="H70" s="111"/>
      <c r="I70" s="210" t="s">
        <v>117</v>
      </c>
      <c r="J70" s="211"/>
      <c r="K70" s="211"/>
      <c r="L70" s="274"/>
      <c r="M70" s="275"/>
      <c r="N70" s="275"/>
      <c r="O70" s="275"/>
      <c r="P70" s="275"/>
      <c r="Q70" s="275"/>
      <c r="R70" s="275"/>
      <c r="S70" s="275"/>
      <c r="T70" s="275"/>
      <c r="U70" s="259"/>
      <c r="V70" s="259"/>
      <c r="W70" s="259"/>
    </row>
    <row r="71" spans="2:23" ht="24.95" customHeight="1" x14ac:dyDescent="0.35">
      <c r="B71" s="195" t="s">
        <v>7</v>
      </c>
      <c r="C71" s="543" t="s">
        <v>116</v>
      </c>
      <c r="D71" s="544"/>
      <c r="E71" s="545"/>
      <c r="F71" s="196">
        <v>1.3899999999999999E-2</v>
      </c>
      <c r="G71" s="197">
        <f>G24*F71</f>
        <v>0</v>
      </c>
      <c r="H71" s="111"/>
      <c r="I71" s="210" t="s">
        <v>109</v>
      </c>
      <c r="J71" s="211"/>
      <c r="K71" s="211"/>
      <c r="L71" s="269"/>
      <c r="M71" s="270"/>
      <c r="N71" s="270"/>
      <c r="O71" s="270"/>
      <c r="P71" s="270"/>
      <c r="Q71" s="270"/>
      <c r="R71" s="270"/>
      <c r="S71" s="270"/>
      <c r="T71" s="270"/>
      <c r="U71" s="259"/>
      <c r="V71" s="259"/>
      <c r="W71" s="259"/>
    </row>
    <row r="72" spans="2:23" ht="24.95" customHeight="1" x14ac:dyDescent="0.35">
      <c r="B72" s="195" t="s">
        <v>8</v>
      </c>
      <c r="C72" s="543" t="s">
        <v>104</v>
      </c>
      <c r="D72" s="544"/>
      <c r="E72" s="545"/>
      <c r="F72" s="196">
        <v>2.8E-3</v>
      </c>
      <c r="G72" s="197">
        <f>G24*F72</f>
        <v>0</v>
      </c>
      <c r="H72" s="111"/>
      <c r="I72" s="210" t="s">
        <v>109</v>
      </c>
      <c r="J72" s="211"/>
      <c r="K72" s="211"/>
      <c r="L72" s="269"/>
      <c r="M72" s="270"/>
      <c r="N72" s="270"/>
      <c r="O72" s="270"/>
      <c r="P72" s="270"/>
      <c r="Q72" s="270"/>
      <c r="R72" s="270"/>
      <c r="S72" s="270"/>
      <c r="T72" s="270"/>
      <c r="U72" s="259"/>
      <c r="V72" s="259"/>
      <c r="W72" s="259"/>
    </row>
    <row r="73" spans="2:23" ht="24.95" customHeight="1" x14ac:dyDescent="0.35">
      <c r="B73" s="317" t="s">
        <v>9</v>
      </c>
      <c r="C73" s="538" t="s">
        <v>113</v>
      </c>
      <c r="D73" s="539"/>
      <c r="E73" s="540"/>
      <c r="F73" s="202">
        <v>2.0000000000000001E-4</v>
      </c>
      <c r="G73" s="203">
        <f>G24*F73</f>
        <v>0</v>
      </c>
      <c r="H73" s="111"/>
      <c r="I73" s="210" t="s">
        <v>109</v>
      </c>
      <c r="J73" s="211"/>
      <c r="K73" s="211"/>
      <c r="L73" s="269"/>
      <c r="M73" s="270"/>
      <c r="N73" s="270"/>
      <c r="O73" s="270"/>
      <c r="P73" s="270"/>
      <c r="Q73" s="270"/>
      <c r="R73" s="270"/>
      <c r="S73" s="270"/>
      <c r="T73" s="270"/>
      <c r="U73" s="259"/>
      <c r="V73" s="259"/>
      <c r="W73" s="259"/>
    </row>
    <row r="74" spans="2:23" ht="24.95" customHeight="1" x14ac:dyDescent="0.35">
      <c r="B74" s="317" t="s">
        <v>10</v>
      </c>
      <c r="C74" s="538" t="s">
        <v>105</v>
      </c>
      <c r="D74" s="539"/>
      <c r="E74" s="540"/>
      <c r="F74" s="212">
        <v>6.9999999999999999E-4</v>
      </c>
      <c r="G74" s="205">
        <f>G24*F74</f>
        <v>0</v>
      </c>
      <c r="H74" s="111"/>
      <c r="I74" s="210" t="s">
        <v>109</v>
      </c>
      <c r="J74" s="211"/>
      <c r="K74" s="211"/>
      <c r="L74" s="269"/>
      <c r="M74" s="270"/>
      <c r="N74" s="270"/>
      <c r="O74" s="270"/>
      <c r="P74" s="270"/>
      <c r="Q74" s="270"/>
      <c r="R74" s="270"/>
      <c r="S74" s="270"/>
      <c r="T74" s="270"/>
      <c r="U74" s="259"/>
      <c r="V74" s="259"/>
      <c r="W74" s="259"/>
    </row>
    <row r="75" spans="2:23" ht="24.95" customHeight="1" x14ac:dyDescent="0.35">
      <c r="B75" s="317" t="s">
        <v>12</v>
      </c>
      <c r="C75" s="512" t="s">
        <v>106</v>
      </c>
      <c r="D75" s="513"/>
      <c r="E75" s="514"/>
      <c r="F75" s="212">
        <v>2.8999999999999998E-3</v>
      </c>
      <c r="G75" s="205">
        <f>G24*F75</f>
        <v>0</v>
      </c>
      <c r="H75" s="111"/>
      <c r="I75" s="210" t="s">
        <v>109</v>
      </c>
      <c r="J75" s="211"/>
      <c r="K75" s="211"/>
      <c r="L75" s="269"/>
      <c r="M75" s="270"/>
      <c r="N75" s="270"/>
      <c r="O75" s="270"/>
      <c r="P75" s="270"/>
      <c r="Q75" s="270"/>
      <c r="R75" s="270"/>
      <c r="S75" s="270"/>
      <c r="T75" s="270"/>
      <c r="U75" s="259"/>
      <c r="V75" s="259"/>
      <c r="W75" s="259"/>
    </row>
    <row r="76" spans="2:23" ht="24.95" customHeight="1" x14ac:dyDescent="0.35">
      <c r="B76" s="317" t="s">
        <v>18</v>
      </c>
      <c r="C76" s="512" t="s">
        <v>28</v>
      </c>
      <c r="D76" s="513"/>
      <c r="E76" s="514"/>
      <c r="F76" s="256"/>
      <c r="G76" s="205"/>
      <c r="H76" s="111"/>
      <c r="I76" s="336" t="s">
        <v>154</v>
      </c>
      <c r="J76" s="245"/>
      <c r="K76" s="337"/>
      <c r="L76" s="260"/>
      <c r="M76" s="260"/>
      <c r="N76" s="260"/>
      <c r="O76" s="260"/>
      <c r="P76" s="260"/>
      <c r="Q76" s="260"/>
      <c r="R76" s="260"/>
      <c r="S76" s="260"/>
      <c r="T76" s="260"/>
      <c r="U76" s="259"/>
      <c r="V76" s="259"/>
      <c r="W76" s="259"/>
    </row>
    <row r="77" spans="2:23" ht="24.95" customHeight="1" x14ac:dyDescent="0.35">
      <c r="B77" s="169"/>
      <c r="C77" s="170"/>
      <c r="D77" s="170"/>
      <c r="E77" s="320" t="s">
        <v>108</v>
      </c>
      <c r="F77" s="214">
        <f>SUM(F70:F76)</f>
        <v>0.1038</v>
      </c>
      <c r="G77" s="173">
        <f>SUM(G70:G76)</f>
        <v>0</v>
      </c>
      <c r="H77" s="111"/>
      <c r="I77" s="338"/>
      <c r="J77" s="245"/>
      <c r="K77" s="337"/>
      <c r="L77" s="260"/>
      <c r="M77" s="260"/>
      <c r="N77" s="260"/>
      <c r="O77" s="260"/>
      <c r="P77" s="260"/>
      <c r="Q77" s="260"/>
      <c r="R77" s="260"/>
      <c r="S77" s="260"/>
      <c r="T77" s="260"/>
      <c r="U77" s="259"/>
      <c r="V77" s="259"/>
      <c r="W77" s="259"/>
    </row>
    <row r="78" spans="2:23" ht="24.95" customHeight="1" x14ac:dyDescent="0.35">
      <c r="B78" s="317" t="s">
        <v>20</v>
      </c>
      <c r="C78" s="541" t="s">
        <v>107</v>
      </c>
      <c r="D78" s="531"/>
      <c r="E78" s="531"/>
      <c r="F78" s="542"/>
      <c r="G78" s="205">
        <f>G77*F44</f>
        <v>0</v>
      </c>
      <c r="H78" s="111"/>
      <c r="I78" s="338"/>
      <c r="J78" s="245"/>
      <c r="K78" s="337"/>
      <c r="L78" s="111"/>
      <c r="M78" s="111"/>
      <c r="N78" s="111"/>
      <c r="O78" s="111"/>
      <c r="P78" s="111"/>
      <c r="Q78" s="111"/>
      <c r="R78" s="111"/>
      <c r="S78" s="111"/>
      <c r="T78" s="111"/>
      <c r="U78" s="259"/>
      <c r="V78" s="259"/>
      <c r="W78" s="259"/>
    </row>
    <row r="79" spans="2:23" ht="24.95" customHeight="1" thickBot="1" x14ac:dyDescent="0.4">
      <c r="B79" s="142"/>
      <c r="C79" s="143"/>
      <c r="D79" s="143"/>
      <c r="E79" s="528" t="s">
        <v>29</v>
      </c>
      <c r="F79" s="529"/>
      <c r="G79" s="190">
        <f>G77+G78</f>
        <v>0</v>
      </c>
      <c r="H79" s="111"/>
      <c r="I79" s="507" t="s">
        <v>274</v>
      </c>
      <c r="J79" s="508"/>
      <c r="K79" s="508"/>
      <c r="L79" s="509"/>
      <c r="M79" s="111"/>
      <c r="N79" s="111"/>
      <c r="O79" s="111"/>
      <c r="P79" s="111"/>
      <c r="Q79" s="111"/>
      <c r="R79" s="111"/>
      <c r="S79" s="111"/>
      <c r="T79" s="111"/>
      <c r="U79" s="259"/>
      <c r="V79" s="259"/>
      <c r="W79" s="259"/>
    </row>
    <row r="80" spans="2:23" ht="27" customHeight="1" x14ac:dyDescent="0.35">
      <c r="B80" s="530"/>
      <c r="C80" s="531"/>
      <c r="D80" s="531"/>
      <c r="E80" s="531"/>
      <c r="F80" s="531"/>
      <c r="G80" s="532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259"/>
      <c r="V80" s="259"/>
      <c r="W80" s="259"/>
    </row>
    <row r="81" spans="2:24" ht="24.95" customHeight="1" thickBot="1" x14ac:dyDescent="0.4">
      <c r="B81" s="533" t="s">
        <v>30</v>
      </c>
      <c r="C81" s="528"/>
      <c r="D81" s="528"/>
      <c r="E81" s="528"/>
      <c r="F81" s="528"/>
      <c r="G81" s="534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259"/>
      <c r="V81" s="259"/>
      <c r="W81" s="259"/>
    </row>
    <row r="82" spans="2:24" ht="24.95" customHeight="1" x14ac:dyDescent="0.35">
      <c r="B82" s="308" t="s">
        <v>152</v>
      </c>
      <c r="C82" s="525" t="s">
        <v>153</v>
      </c>
      <c r="D82" s="525"/>
      <c r="E82" s="525"/>
      <c r="F82" s="525"/>
      <c r="G82" s="209" t="s">
        <v>67</v>
      </c>
      <c r="H82" s="111"/>
      <c r="I82" s="112" t="s">
        <v>58</v>
      </c>
      <c r="J82" s="216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59"/>
      <c r="V82" s="259"/>
      <c r="W82" s="259"/>
    </row>
    <row r="83" spans="2:24" ht="24.95" customHeight="1" x14ac:dyDescent="0.35">
      <c r="B83" s="312" t="s">
        <v>6</v>
      </c>
      <c r="C83" s="512" t="s">
        <v>31</v>
      </c>
      <c r="D83" s="513"/>
      <c r="E83" s="513"/>
      <c r="F83" s="514"/>
      <c r="G83" s="129">
        <f>'UNIFORMES E EPI''S'!G34+'UNIFORMES E EPI''S'!G35+'UNIFORMES E EPI''S'!G36</f>
        <v>0</v>
      </c>
      <c r="H83" s="111"/>
      <c r="I83" s="637" t="s">
        <v>256</v>
      </c>
      <c r="J83" s="261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59"/>
      <c r="V83" s="259"/>
      <c r="W83" s="259"/>
    </row>
    <row r="84" spans="2:24" ht="24.95" customHeight="1" x14ac:dyDescent="0.35">
      <c r="B84" s="312" t="s">
        <v>7</v>
      </c>
      <c r="C84" s="512" t="s">
        <v>173</v>
      </c>
      <c r="D84" s="513"/>
      <c r="E84" s="513"/>
      <c r="F84" s="514"/>
      <c r="G84" s="129">
        <v>0</v>
      </c>
      <c r="H84" s="111"/>
      <c r="I84" s="637"/>
      <c r="J84" s="261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59"/>
      <c r="V84" s="259"/>
      <c r="W84" s="259"/>
    </row>
    <row r="85" spans="2:24" ht="24.95" customHeight="1" x14ac:dyDescent="0.35">
      <c r="B85" s="312" t="s">
        <v>8</v>
      </c>
      <c r="C85" s="535" t="s">
        <v>32</v>
      </c>
      <c r="D85" s="536"/>
      <c r="E85" s="536"/>
      <c r="F85" s="537"/>
      <c r="G85" s="163">
        <v>0</v>
      </c>
      <c r="H85" s="111"/>
      <c r="I85" s="116"/>
      <c r="J85" s="261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59"/>
      <c r="V85" s="259"/>
      <c r="W85" s="259"/>
    </row>
    <row r="86" spans="2:24" ht="24.95" customHeight="1" thickBot="1" x14ac:dyDescent="0.4">
      <c r="B86" s="312" t="s">
        <v>9</v>
      </c>
      <c r="C86" s="512" t="s">
        <v>11</v>
      </c>
      <c r="D86" s="513"/>
      <c r="E86" s="513"/>
      <c r="F86" s="514"/>
      <c r="G86" s="129"/>
      <c r="H86" s="111"/>
      <c r="I86" s="140" t="s">
        <v>154</v>
      </c>
      <c r="J86" s="261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59"/>
      <c r="V86" s="259"/>
      <c r="W86" s="259"/>
    </row>
    <row r="87" spans="2:24" ht="24.95" customHeight="1" x14ac:dyDescent="0.35">
      <c r="B87" s="142"/>
      <c r="C87" s="143"/>
      <c r="D87" s="143"/>
      <c r="E87" s="528" t="s">
        <v>51</v>
      </c>
      <c r="F87" s="529"/>
      <c r="G87" s="190">
        <f>SUM(G83:G86)</f>
        <v>0</v>
      </c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259"/>
      <c r="V87" s="259"/>
      <c r="W87" s="259"/>
    </row>
    <row r="88" spans="2:24" ht="21" x14ac:dyDescent="0.35">
      <c r="B88" s="218"/>
      <c r="C88" s="219"/>
      <c r="D88" s="219"/>
      <c r="E88" s="220"/>
      <c r="F88" s="220"/>
      <c r="G88" s="22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259"/>
      <c r="V88" s="259"/>
      <c r="W88" s="259"/>
    </row>
    <row r="89" spans="2:24" ht="24.95" customHeight="1" thickBot="1" x14ac:dyDescent="0.4">
      <c r="B89" s="533" t="s">
        <v>33</v>
      </c>
      <c r="C89" s="528"/>
      <c r="D89" s="528"/>
      <c r="E89" s="528"/>
      <c r="F89" s="528"/>
      <c r="G89" s="534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259"/>
      <c r="V89" s="259"/>
      <c r="W89" s="259"/>
    </row>
    <row r="90" spans="2:24" ht="102" customHeight="1" x14ac:dyDescent="0.35">
      <c r="B90" s="308" t="s">
        <v>118</v>
      </c>
      <c r="C90" s="222" t="s">
        <v>119</v>
      </c>
      <c r="D90" s="222" t="s">
        <v>139</v>
      </c>
      <c r="E90" s="222" t="s">
        <v>125</v>
      </c>
      <c r="F90" s="222" t="s">
        <v>127</v>
      </c>
      <c r="G90" s="209" t="s">
        <v>67</v>
      </c>
      <c r="H90" s="111"/>
      <c r="I90" s="112" t="s">
        <v>58</v>
      </c>
      <c r="J90" s="113"/>
      <c r="K90" s="113"/>
      <c r="L90" s="216"/>
      <c r="M90" s="273"/>
      <c r="N90" s="273"/>
      <c r="O90" s="273"/>
      <c r="P90" s="273"/>
      <c r="Q90" s="273"/>
      <c r="R90" s="273"/>
      <c r="S90" s="273"/>
      <c r="T90" s="273"/>
      <c r="U90" s="276"/>
      <c r="V90" s="276"/>
      <c r="W90" s="276"/>
      <c r="X90" s="83"/>
    </row>
    <row r="91" spans="2:24" ht="57.75" customHeight="1" x14ac:dyDescent="0.35">
      <c r="B91" s="312" t="s">
        <v>6</v>
      </c>
      <c r="C91" s="223" t="s">
        <v>34</v>
      </c>
      <c r="D91" s="224">
        <f>G24+G56+G66+G79+G87</f>
        <v>184.8</v>
      </c>
      <c r="E91" s="225"/>
      <c r="F91" s="226">
        <v>0.05</v>
      </c>
      <c r="G91" s="129">
        <f>D91*F91</f>
        <v>9.24</v>
      </c>
      <c r="H91" s="111"/>
      <c r="I91" s="510" t="s">
        <v>120</v>
      </c>
      <c r="J91" s="511"/>
      <c r="K91" s="511"/>
      <c r="L91" s="274"/>
      <c r="M91" s="275"/>
      <c r="N91" s="270"/>
      <c r="O91" s="270"/>
      <c r="P91" s="270"/>
      <c r="Q91" s="270"/>
      <c r="R91" s="270"/>
      <c r="S91" s="270"/>
      <c r="T91" s="270"/>
      <c r="U91" s="270"/>
      <c r="V91" s="270"/>
      <c r="W91" s="276"/>
      <c r="X91" s="83"/>
    </row>
    <row r="92" spans="2:24" ht="51.75" customHeight="1" x14ac:dyDescent="0.3">
      <c r="B92" s="312" t="s">
        <v>7</v>
      </c>
      <c r="C92" s="223" t="s">
        <v>35</v>
      </c>
      <c r="D92" s="224">
        <f>G24+G56+G66+G79+G87+G91</f>
        <v>194.04000000000002</v>
      </c>
      <c r="E92" s="225"/>
      <c r="F92" s="226">
        <v>0.1</v>
      </c>
      <c r="G92" s="129">
        <f>D92*F92</f>
        <v>19.404000000000003</v>
      </c>
      <c r="H92" s="111"/>
      <c r="I92" s="504" t="s">
        <v>121</v>
      </c>
      <c r="J92" s="505"/>
      <c r="K92" s="505"/>
      <c r="L92" s="217"/>
      <c r="M92" s="262"/>
      <c r="N92" s="262"/>
      <c r="O92" s="262"/>
      <c r="P92" s="270"/>
      <c r="Q92" s="270"/>
      <c r="R92" s="270"/>
      <c r="S92" s="270"/>
      <c r="T92" s="270"/>
      <c r="U92" s="270"/>
      <c r="V92" s="270"/>
      <c r="W92" s="270"/>
      <c r="X92" s="97"/>
    </row>
    <row r="93" spans="2:24" ht="47.25" customHeight="1" x14ac:dyDescent="0.35">
      <c r="B93" s="312" t="s">
        <v>8</v>
      </c>
      <c r="C93" s="227" t="s">
        <v>128</v>
      </c>
      <c r="D93" s="228">
        <f>D91+G91+G92</f>
        <v>213.44400000000002</v>
      </c>
      <c r="E93" s="176"/>
      <c r="F93" s="179"/>
      <c r="G93" s="147">
        <f>D93/(1-E97)</f>
        <v>240.50028169014087</v>
      </c>
      <c r="H93" s="111"/>
      <c r="I93" s="116" t="s">
        <v>140</v>
      </c>
      <c r="J93" s="117"/>
      <c r="K93" s="117"/>
      <c r="L93" s="217"/>
      <c r="M93" s="262"/>
      <c r="N93" s="262"/>
      <c r="O93" s="262"/>
      <c r="P93" s="262"/>
      <c r="Q93" s="262"/>
      <c r="R93" s="262"/>
      <c r="S93" s="262"/>
      <c r="T93" s="262"/>
      <c r="U93" s="276"/>
      <c r="V93" s="276"/>
      <c r="W93" s="276"/>
      <c r="X93" s="83"/>
    </row>
    <row r="94" spans="2:24" ht="24.95" customHeight="1" x14ac:dyDescent="0.35">
      <c r="B94" s="312" t="s">
        <v>9</v>
      </c>
      <c r="C94" s="125" t="s">
        <v>36</v>
      </c>
      <c r="D94" s="229"/>
      <c r="E94" s="230">
        <v>1.6500000000000001E-2</v>
      </c>
      <c r="F94" s="231"/>
      <c r="G94" s="147">
        <f>G93*E94</f>
        <v>3.9682546478873246</v>
      </c>
      <c r="H94" s="111"/>
      <c r="I94" s="116" t="s">
        <v>156</v>
      </c>
      <c r="J94" s="117"/>
      <c r="K94" s="117"/>
      <c r="L94" s="217"/>
      <c r="M94" s="262"/>
      <c r="N94" s="262"/>
      <c r="O94" s="262"/>
      <c r="P94" s="262"/>
      <c r="Q94" s="262"/>
      <c r="R94" s="262"/>
      <c r="S94" s="262"/>
      <c r="T94" s="262"/>
      <c r="U94" s="276"/>
      <c r="V94" s="276"/>
      <c r="W94" s="276"/>
      <c r="X94" s="83"/>
    </row>
    <row r="95" spans="2:24" ht="24.95" customHeight="1" x14ac:dyDescent="0.35">
      <c r="B95" s="312" t="s">
        <v>9</v>
      </c>
      <c r="C95" s="125" t="s">
        <v>37</v>
      </c>
      <c r="D95" s="229"/>
      <c r="E95" s="230">
        <v>7.5999999999999998E-2</v>
      </c>
      <c r="F95" s="231"/>
      <c r="G95" s="147">
        <f>G93*E95</f>
        <v>18.278021408450705</v>
      </c>
      <c r="H95" s="111"/>
      <c r="I95" s="116" t="s">
        <v>156</v>
      </c>
      <c r="J95" s="117"/>
      <c r="K95" s="117"/>
      <c r="L95" s="217"/>
      <c r="M95" s="262"/>
      <c r="N95" s="262"/>
      <c r="O95" s="262"/>
      <c r="P95" s="262"/>
      <c r="Q95" s="262"/>
      <c r="R95" s="262"/>
      <c r="S95" s="262"/>
      <c r="T95" s="262"/>
      <c r="U95" s="276"/>
      <c r="V95" s="276"/>
      <c r="W95" s="276"/>
      <c r="X95" s="83"/>
    </row>
    <row r="96" spans="2:24" ht="24.95" customHeight="1" x14ac:dyDescent="0.35">
      <c r="B96" s="312" t="s">
        <v>12</v>
      </c>
      <c r="C96" s="125" t="s">
        <v>38</v>
      </c>
      <c r="D96" s="229"/>
      <c r="E96" s="232">
        <v>0.02</v>
      </c>
      <c r="F96" s="232"/>
      <c r="G96" s="147">
        <f>G93*E96</f>
        <v>4.8100056338028176</v>
      </c>
      <c r="H96" s="111"/>
      <c r="I96" s="336" t="s">
        <v>137</v>
      </c>
      <c r="J96" s="117"/>
      <c r="K96" s="341"/>
      <c r="L96" s="262"/>
      <c r="M96" s="262"/>
      <c r="N96" s="262"/>
      <c r="O96" s="262"/>
      <c r="P96" s="262"/>
      <c r="Q96" s="262"/>
      <c r="R96" s="262"/>
      <c r="S96" s="262"/>
      <c r="T96" s="262"/>
      <c r="U96" s="276"/>
      <c r="V96" s="276"/>
      <c r="W96" s="276"/>
      <c r="X96" s="83"/>
    </row>
    <row r="97" spans="2:23" ht="24.95" customHeight="1" x14ac:dyDescent="0.35">
      <c r="B97" s="312"/>
      <c r="C97" s="125"/>
      <c r="D97" s="157" t="s">
        <v>126</v>
      </c>
      <c r="E97" s="235">
        <f>E94+E95+E96</f>
        <v>0.1125</v>
      </c>
      <c r="F97" s="232"/>
      <c r="G97" s="147"/>
      <c r="H97" s="111"/>
      <c r="I97" s="338"/>
      <c r="J97" s="245"/>
      <c r="K97" s="337"/>
      <c r="L97" s="260"/>
      <c r="M97" s="260"/>
      <c r="N97" s="260"/>
      <c r="O97" s="260"/>
      <c r="P97" s="260"/>
      <c r="Q97" s="260"/>
      <c r="R97" s="260"/>
      <c r="S97" s="260"/>
      <c r="T97" s="260"/>
      <c r="U97" s="259"/>
      <c r="V97" s="259"/>
      <c r="W97" s="259"/>
    </row>
    <row r="98" spans="2:23" ht="24.95" customHeight="1" thickBot="1" x14ac:dyDescent="0.4">
      <c r="B98" s="142"/>
      <c r="C98" s="143"/>
      <c r="D98" s="143"/>
      <c r="E98" s="310"/>
      <c r="F98" s="310" t="s">
        <v>53</v>
      </c>
      <c r="G98" s="144">
        <f>G91+G92+G94+G95+G96</f>
        <v>55.700281690140855</v>
      </c>
      <c r="H98" s="111"/>
      <c r="I98" s="507" t="s">
        <v>274</v>
      </c>
      <c r="J98" s="508"/>
      <c r="K98" s="508"/>
      <c r="L98" s="509"/>
      <c r="M98" s="111"/>
      <c r="N98" s="111"/>
      <c r="O98" s="111"/>
      <c r="P98" s="111"/>
      <c r="Q98" s="111"/>
      <c r="R98" s="111"/>
      <c r="S98" s="111"/>
      <c r="T98" s="111"/>
      <c r="U98" s="259"/>
      <c r="V98" s="259"/>
      <c r="W98" s="259"/>
    </row>
    <row r="99" spans="2:23" ht="18" customHeight="1" thickBot="1" x14ac:dyDescent="0.4">
      <c r="B99" s="518"/>
      <c r="C99" s="519"/>
      <c r="D99" s="519"/>
      <c r="E99" s="519"/>
      <c r="F99" s="519"/>
      <c r="G99" s="520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259"/>
      <c r="V99" s="259"/>
      <c r="W99" s="259"/>
    </row>
    <row r="100" spans="2:23" ht="24.95" customHeight="1" x14ac:dyDescent="0.35">
      <c r="B100" s="521" t="s">
        <v>129</v>
      </c>
      <c r="C100" s="522"/>
      <c r="D100" s="522"/>
      <c r="E100" s="522"/>
      <c r="F100" s="522"/>
      <c r="G100" s="523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259"/>
      <c r="V100" s="259"/>
      <c r="W100" s="259"/>
    </row>
    <row r="101" spans="2:23" ht="24.95" customHeight="1" x14ac:dyDescent="0.35">
      <c r="B101" s="524" t="s">
        <v>130</v>
      </c>
      <c r="C101" s="525"/>
      <c r="D101" s="525"/>
      <c r="E101" s="525"/>
      <c r="F101" s="525"/>
      <c r="G101" s="238" t="s">
        <v>67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259"/>
      <c r="V101" s="259"/>
      <c r="W101" s="259"/>
    </row>
    <row r="102" spans="2:23" ht="24.95" customHeight="1" x14ac:dyDescent="0.35">
      <c r="B102" s="124" t="s">
        <v>6</v>
      </c>
      <c r="C102" s="512" t="s">
        <v>131</v>
      </c>
      <c r="D102" s="513"/>
      <c r="E102" s="513"/>
      <c r="F102" s="514"/>
      <c r="G102" s="147">
        <f>G24</f>
        <v>0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259"/>
      <c r="V102" s="259"/>
      <c r="W102" s="259"/>
    </row>
    <row r="103" spans="2:23" ht="24.95" customHeight="1" x14ac:dyDescent="0.35">
      <c r="B103" s="124" t="s">
        <v>7</v>
      </c>
      <c r="C103" s="512" t="s">
        <v>132</v>
      </c>
      <c r="D103" s="513"/>
      <c r="E103" s="513"/>
      <c r="F103" s="514"/>
      <c r="G103" s="147">
        <f>G56</f>
        <v>184.8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259"/>
      <c r="V103" s="259"/>
      <c r="W103" s="259"/>
    </row>
    <row r="104" spans="2:23" ht="24.95" customHeight="1" x14ac:dyDescent="0.35">
      <c r="B104" s="124" t="s">
        <v>8</v>
      </c>
      <c r="C104" s="512" t="s">
        <v>133</v>
      </c>
      <c r="D104" s="513"/>
      <c r="E104" s="513"/>
      <c r="F104" s="514"/>
      <c r="G104" s="129">
        <f>G66</f>
        <v>0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259"/>
      <c r="V104" s="259"/>
      <c r="W104" s="259"/>
    </row>
    <row r="105" spans="2:23" ht="24.95" customHeight="1" x14ac:dyDescent="0.35">
      <c r="B105" s="124" t="s">
        <v>9</v>
      </c>
      <c r="C105" s="512" t="s">
        <v>134</v>
      </c>
      <c r="D105" s="513"/>
      <c r="E105" s="513"/>
      <c r="F105" s="514"/>
      <c r="G105" s="129">
        <f>G79</f>
        <v>0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259"/>
      <c r="V105" s="259"/>
      <c r="W105" s="259"/>
    </row>
    <row r="106" spans="2:23" ht="24.95" customHeight="1" x14ac:dyDescent="0.35">
      <c r="B106" s="124" t="s">
        <v>10</v>
      </c>
      <c r="C106" s="512" t="s">
        <v>135</v>
      </c>
      <c r="D106" s="513"/>
      <c r="E106" s="513"/>
      <c r="F106" s="514"/>
      <c r="G106" s="129">
        <f>G87</f>
        <v>0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259"/>
      <c r="V106" s="259"/>
      <c r="W106" s="259"/>
    </row>
    <row r="107" spans="2:23" ht="24.95" customHeight="1" thickBot="1" x14ac:dyDescent="0.4">
      <c r="B107" s="239" t="s">
        <v>12</v>
      </c>
      <c r="C107" s="515" t="s">
        <v>136</v>
      </c>
      <c r="D107" s="516"/>
      <c r="E107" s="516"/>
      <c r="F107" s="517"/>
      <c r="G107" s="240">
        <f>G98</f>
        <v>55.700281690140855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259"/>
      <c r="V107" s="259"/>
      <c r="W107" s="259"/>
    </row>
    <row r="108" spans="2:23" ht="24.95" customHeight="1" thickBot="1" x14ac:dyDescent="0.4">
      <c r="B108" s="241"/>
      <c r="C108" s="242"/>
      <c r="D108" s="631" t="s">
        <v>138</v>
      </c>
      <c r="E108" s="631"/>
      <c r="F108" s="632"/>
      <c r="G108" s="243">
        <f>SUM(G102:G107)</f>
        <v>240.50028169014087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259"/>
      <c r="V108" s="259"/>
      <c r="W108" s="259"/>
    </row>
    <row r="109" spans="2:23" ht="18" customHeight="1" x14ac:dyDescent="0.25">
      <c r="B109" s="5"/>
      <c r="C109" s="5"/>
      <c r="D109" s="5"/>
      <c r="E109" s="5"/>
      <c r="F109" s="6"/>
      <c r="G109" s="7"/>
      <c r="J109" s="1"/>
      <c r="K109" s="1"/>
      <c r="L109" s="1"/>
      <c r="M109" s="1"/>
      <c r="N109" s="1"/>
      <c r="O109" s="1"/>
      <c r="P109" s="1"/>
    </row>
    <row r="110" spans="2:23" ht="20.25" x14ac:dyDescent="0.3">
      <c r="C110" s="19"/>
    </row>
    <row r="111" spans="2:23" x14ac:dyDescent="0.25">
      <c r="C111" s="4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</sheetData>
  <sheetProtection deleteColumns="0"/>
  <mergeCells count="116">
    <mergeCell ref="B7:D7"/>
    <mergeCell ref="E7:G7"/>
    <mergeCell ref="B8:D8"/>
    <mergeCell ref="E8:G8"/>
    <mergeCell ref="B9:D9"/>
    <mergeCell ref="E9:G9"/>
    <mergeCell ref="I1:K1"/>
    <mergeCell ref="B4:D4"/>
    <mergeCell ref="E4:G4"/>
    <mergeCell ref="B5:D5"/>
    <mergeCell ref="E5:G5"/>
    <mergeCell ref="B6:D6"/>
    <mergeCell ref="E6:G6"/>
    <mergeCell ref="B1:G1"/>
    <mergeCell ref="B2:D2"/>
    <mergeCell ref="E2:G2"/>
    <mergeCell ref="B3:D3"/>
    <mergeCell ref="E3:G3"/>
    <mergeCell ref="B16:G16"/>
    <mergeCell ref="B17:G17"/>
    <mergeCell ref="B13:D14"/>
    <mergeCell ref="E13:G13"/>
    <mergeCell ref="E14:G14"/>
    <mergeCell ref="B15:D15"/>
    <mergeCell ref="E15:G15"/>
    <mergeCell ref="B10:D10"/>
    <mergeCell ref="E10:G10"/>
    <mergeCell ref="B11:D11"/>
    <mergeCell ref="E11:G11"/>
    <mergeCell ref="B12:G12"/>
    <mergeCell ref="C29:D29"/>
    <mergeCell ref="C30:D30"/>
    <mergeCell ref="C32:F32"/>
    <mergeCell ref="B34:G34"/>
    <mergeCell ref="C35:E35"/>
    <mergeCell ref="E24:F24"/>
    <mergeCell ref="B25:G25"/>
    <mergeCell ref="B26:G26"/>
    <mergeCell ref="B27:G27"/>
    <mergeCell ref="C28:E28"/>
    <mergeCell ref="C42:E42"/>
    <mergeCell ref="C43:E43"/>
    <mergeCell ref="B45:G45"/>
    <mergeCell ref="C46:F46"/>
    <mergeCell ref="C39:E39"/>
    <mergeCell ref="C40:E40"/>
    <mergeCell ref="C41:E41"/>
    <mergeCell ref="C36:E36"/>
    <mergeCell ref="C37:E37"/>
    <mergeCell ref="C38:E38"/>
    <mergeCell ref="C51:F51"/>
    <mergeCell ref="C52:F52"/>
    <mergeCell ref="C53:F53"/>
    <mergeCell ref="C54:F54"/>
    <mergeCell ref="B47:B48"/>
    <mergeCell ref="C47:C48"/>
    <mergeCell ref="G47:G48"/>
    <mergeCell ref="B49:B50"/>
    <mergeCell ref="C49:D50"/>
    <mergeCell ref="G49:G50"/>
    <mergeCell ref="I62:K62"/>
    <mergeCell ref="C63:E63"/>
    <mergeCell ref="C64:E64"/>
    <mergeCell ref="I66:L66"/>
    <mergeCell ref="C60:E60"/>
    <mergeCell ref="I60:K60"/>
    <mergeCell ref="C61:E61"/>
    <mergeCell ref="I61:K61"/>
    <mergeCell ref="E56:F56"/>
    <mergeCell ref="B57:G57"/>
    <mergeCell ref="B58:G58"/>
    <mergeCell ref="C59:E59"/>
    <mergeCell ref="C73:E73"/>
    <mergeCell ref="C74:E74"/>
    <mergeCell ref="C75:E75"/>
    <mergeCell ref="C70:E70"/>
    <mergeCell ref="C71:E71"/>
    <mergeCell ref="C72:E72"/>
    <mergeCell ref="C65:E65"/>
    <mergeCell ref="B67:G67"/>
    <mergeCell ref="B68:G68"/>
    <mergeCell ref="C69:E69"/>
    <mergeCell ref="C84:F84"/>
    <mergeCell ref="C85:F85"/>
    <mergeCell ref="C86:F86"/>
    <mergeCell ref="E87:F87"/>
    <mergeCell ref="C76:E76"/>
    <mergeCell ref="C78:F78"/>
    <mergeCell ref="E79:F79"/>
    <mergeCell ref="B80:G80"/>
    <mergeCell ref="B81:G81"/>
    <mergeCell ref="C82:F82"/>
    <mergeCell ref="I79:L79"/>
    <mergeCell ref="I98:L98"/>
    <mergeCell ref="I83:I84"/>
    <mergeCell ref="D108:F108"/>
    <mergeCell ref="D66:E66"/>
    <mergeCell ref="I29:K29"/>
    <mergeCell ref="I38:K38"/>
    <mergeCell ref="I47:K48"/>
    <mergeCell ref="I49:K50"/>
    <mergeCell ref="I63:K63"/>
    <mergeCell ref="I65:K65"/>
    <mergeCell ref="I91:K91"/>
    <mergeCell ref="I92:K92"/>
    <mergeCell ref="C103:F103"/>
    <mergeCell ref="C104:F104"/>
    <mergeCell ref="C105:F105"/>
    <mergeCell ref="C106:F106"/>
    <mergeCell ref="C107:F107"/>
    <mergeCell ref="B99:G99"/>
    <mergeCell ref="B100:G100"/>
    <mergeCell ref="B101:F101"/>
    <mergeCell ref="C102:F102"/>
    <mergeCell ref="B89:G89"/>
    <mergeCell ref="C83:F83"/>
  </mergeCells>
  <hyperlinks>
    <hyperlink ref="J2" location="RESUMO!A1" display="&lt;- RESUMO"/>
    <hyperlink ref="I66:L66" r:id="rId1" display="¹Link: https://transparencia.stj.jus.br/wp-content/uploads/Manual_do_Modelo_de_Planilhas_de_Custos_do_STJ.pdf"/>
    <hyperlink ref="I79:L79" r:id="rId2" display="¹Link: https://transparencia.stj.jus.br/wp-content/uploads/Manual_do_Modelo_de_Planilhas_de_Custos_do_STJ.pdf"/>
    <hyperlink ref="I98:L98" r:id="rId3" display="¹Link: https://transparencia.stj.jus.br/wp-content/uploads/Manual_do_Modelo_de_Planilhas_de_Custos_do_STJ.pdf"/>
    <hyperlink ref="I83:I84" location="'UNIFORMES E EPI''S'!A1" display="Valor obtido na aba &quot;Uniformes e Epi's&quot;"/>
  </hyperlinks>
  <pageMargins left="0.511811024" right="0.511811024" top="0.78740157499999996" bottom="0.78740157499999996" header="0.31496062000000002" footer="0.31496062000000002"/>
  <pageSetup paperSize="9" scale="50" fitToHeight="0" orientation="portrait" r:id="rId4"/>
  <legacyDrawing r:id="rId5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111"/>
  <sheetViews>
    <sheetView zoomScale="60" zoomScaleNormal="60" workbookViewId="0">
      <selection activeCell="J2" sqref="J2"/>
    </sheetView>
  </sheetViews>
  <sheetFormatPr defaultRowHeight="15" x14ac:dyDescent="0.25"/>
  <cols>
    <col min="1" max="1" width="3.28515625" style="36" customWidth="1"/>
    <col min="2" max="2" width="8.140625" style="36" customWidth="1"/>
    <col min="3" max="3" width="58" style="36" customWidth="1"/>
    <col min="4" max="4" width="37.42578125" style="36" customWidth="1"/>
    <col min="5" max="5" width="36.28515625" style="36" customWidth="1"/>
    <col min="6" max="6" width="40.28515625" style="36" customWidth="1"/>
    <col min="7" max="7" width="28.85546875" style="36" customWidth="1"/>
    <col min="8" max="8" width="2.28515625" style="36" customWidth="1"/>
    <col min="9" max="9" width="60.7109375" style="36" customWidth="1"/>
    <col min="10" max="11" width="55.7109375" style="36" customWidth="1"/>
    <col min="12" max="12" width="4.140625" style="36" customWidth="1"/>
    <col min="13" max="13" width="12.5703125" style="36" customWidth="1"/>
    <col min="14" max="14" width="13.85546875" style="36" customWidth="1"/>
    <col min="15" max="15" width="14" style="36" customWidth="1"/>
    <col min="16" max="16" width="14.28515625" style="36" customWidth="1"/>
    <col min="17" max="17" width="15.140625" style="36" customWidth="1"/>
    <col min="18" max="18" width="16" style="36" customWidth="1"/>
    <col min="19" max="19" width="14.7109375" style="36" customWidth="1"/>
    <col min="20" max="20" width="13" style="36" customWidth="1"/>
    <col min="21" max="16384" width="9.140625" style="36"/>
  </cols>
  <sheetData>
    <row r="1" spans="2:24" ht="39.950000000000003" customHeight="1" thickBot="1" x14ac:dyDescent="0.4">
      <c r="B1" s="610" t="s">
        <v>39</v>
      </c>
      <c r="C1" s="611"/>
      <c r="D1" s="611"/>
      <c r="E1" s="611"/>
      <c r="F1" s="611"/>
      <c r="G1" s="612"/>
      <c r="H1" s="110"/>
      <c r="I1" s="503" t="s">
        <v>54</v>
      </c>
      <c r="J1" s="503"/>
      <c r="K1" s="503"/>
      <c r="L1" s="258"/>
      <c r="M1" s="258"/>
      <c r="N1" s="258"/>
      <c r="O1" s="258"/>
      <c r="P1" s="258"/>
      <c r="Q1" s="258"/>
      <c r="R1" s="258"/>
      <c r="S1" s="258"/>
      <c r="T1" s="258"/>
      <c r="U1" s="358"/>
      <c r="V1" s="358"/>
      <c r="W1" s="358"/>
      <c r="X1" s="359"/>
    </row>
    <row r="2" spans="2:24" ht="24.95" customHeight="1" x14ac:dyDescent="0.35">
      <c r="B2" s="613" t="s">
        <v>0</v>
      </c>
      <c r="C2" s="614"/>
      <c r="D2" s="614"/>
      <c r="E2" s="615"/>
      <c r="F2" s="616"/>
      <c r="G2" s="617"/>
      <c r="H2" s="111"/>
      <c r="I2" s="112" t="s">
        <v>58</v>
      </c>
      <c r="J2" s="425" t="s">
        <v>294</v>
      </c>
      <c r="K2" s="273"/>
      <c r="L2" s="273"/>
      <c r="M2" s="260"/>
      <c r="N2" s="260"/>
      <c r="O2" s="260"/>
      <c r="P2" s="260"/>
      <c r="Q2" s="260"/>
      <c r="R2" s="260"/>
      <c r="S2" s="260"/>
      <c r="T2" s="260"/>
      <c r="U2" s="358"/>
      <c r="V2" s="358"/>
      <c r="W2" s="358"/>
      <c r="X2" s="359"/>
    </row>
    <row r="3" spans="2:24" ht="24.95" customHeight="1" x14ac:dyDescent="0.35">
      <c r="B3" s="596" t="s">
        <v>1</v>
      </c>
      <c r="C3" s="597"/>
      <c r="D3" s="597"/>
      <c r="E3" s="595"/>
      <c r="F3" s="547"/>
      <c r="G3" s="548"/>
      <c r="H3" s="115"/>
      <c r="I3" s="116"/>
      <c r="J3" s="261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358"/>
      <c r="V3" s="358"/>
      <c r="W3" s="358"/>
      <c r="X3" s="359"/>
    </row>
    <row r="4" spans="2:24" ht="24.95" customHeight="1" x14ac:dyDescent="0.35">
      <c r="B4" s="596" t="s">
        <v>2</v>
      </c>
      <c r="C4" s="597"/>
      <c r="D4" s="597"/>
      <c r="E4" s="595"/>
      <c r="F4" s="547"/>
      <c r="G4" s="548"/>
      <c r="H4" s="115"/>
      <c r="I4" s="116"/>
      <c r="J4" s="261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358"/>
      <c r="V4" s="358"/>
      <c r="W4" s="358"/>
      <c r="X4" s="359"/>
    </row>
    <row r="5" spans="2:24" ht="24.95" customHeight="1" x14ac:dyDescent="0.35">
      <c r="B5" s="598" t="s">
        <v>55</v>
      </c>
      <c r="C5" s="599"/>
      <c r="D5" s="600"/>
      <c r="E5" s="601"/>
      <c r="F5" s="602"/>
      <c r="G5" s="603"/>
      <c r="H5" s="115"/>
      <c r="I5" s="116"/>
      <c r="J5" s="261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358"/>
      <c r="V5" s="358"/>
      <c r="W5" s="358"/>
      <c r="X5" s="359"/>
    </row>
    <row r="6" spans="2:24" ht="24.95" customHeight="1" x14ac:dyDescent="0.35">
      <c r="B6" s="596" t="s">
        <v>3</v>
      </c>
      <c r="C6" s="597"/>
      <c r="D6" s="597"/>
      <c r="E6" s="595" t="s">
        <v>56</v>
      </c>
      <c r="F6" s="547"/>
      <c r="G6" s="548"/>
      <c r="H6" s="115"/>
      <c r="I6" s="116"/>
      <c r="J6" s="261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358"/>
      <c r="V6" s="358"/>
      <c r="W6" s="358"/>
      <c r="X6" s="359"/>
    </row>
    <row r="7" spans="2:24" ht="30" customHeight="1" x14ac:dyDescent="0.35">
      <c r="B7" s="618" t="s">
        <v>40</v>
      </c>
      <c r="C7" s="619"/>
      <c r="D7" s="619"/>
      <c r="E7" s="601"/>
      <c r="F7" s="602"/>
      <c r="G7" s="603"/>
      <c r="H7" s="115"/>
      <c r="I7" s="116"/>
      <c r="J7" s="261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358"/>
      <c r="V7" s="358"/>
      <c r="W7" s="358"/>
      <c r="X7" s="359"/>
    </row>
    <row r="8" spans="2:24" ht="30" customHeight="1" x14ac:dyDescent="0.35">
      <c r="B8" s="607" t="s">
        <v>57</v>
      </c>
      <c r="C8" s="608"/>
      <c r="D8" s="609"/>
      <c r="E8" s="601"/>
      <c r="F8" s="602"/>
      <c r="G8" s="603"/>
      <c r="H8" s="115"/>
      <c r="I8" s="116"/>
      <c r="J8" s="261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358"/>
      <c r="V8" s="358"/>
      <c r="W8" s="358"/>
      <c r="X8" s="359"/>
    </row>
    <row r="9" spans="2:24" ht="24.95" customHeight="1" x14ac:dyDescent="0.35">
      <c r="B9" s="607" t="s">
        <v>45</v>
      </c>
      <c r="C9" s="608"/>
      <c r="D9" s="609"/>
      <c r="E9" s="595" t="s">
        <v>196</v>
      </c>
      <c r="F9" s="547"/>
      <c r="G9" s="548"/>
      <c r="H9" s="111"/>
      <c r="I9" s="116" t="s">
        <v>59</v>
      </c>
      <c r="J9" s="217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358"/>
      <c r="V9" s="358"/>
      <c r="W9" s="358"/>
      <c r="X9" s="359"/>
    </row>
    <row r="10" spans="2:24" ht="24.95" customHeight="1" x14ac:dyDescent="0.35">
      <c r="B10" s="596" t="s">
        <v>4</v>
      </c>
      <c r="C10" s="597"/>
      <c r="D10" s="597"/>
      <c r="E10" s="595">
        <v>12</v>
      </c>
      <c r="F10" s="547"/>
      <c r="G10" s="548"/>
      <c r="H10" s="115"/>
      <c r="I10" s="116"/>
      <c r="J10" s="261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358"/>
      <c r="V10" s="358"/>
      <c r="W10" s="358"/>
      <c r="X10" s="359"/>
    </row>
    <row r="11" spans="2:24" ht="24.95" customHeight="1" x14ac:dyDescent="0.35">
      <c r="B11" s="598" t="s">
        <v>122</v>
      </c>
      <c r="C11" s="599"/>
      <c r="D11" s="600"/>
      <c r="E11" s="601" t="s">
        <v>123</v>
      </c>
      <c r="F11" s="602"/>
      <c r="G11" s="603"/>
      <c r="H11" s="115"/>
      <c r="I11" s="116" t="s">
        <v>124</v>
      </c>
      <c r="J11" s="261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358"/>
      <c r="V11" s="358"/>
      <c r="W11" s="358"/>
      <c r="X11" s="359"/>
    </row>
    <row r="12" spans="2:24" ht="24.95" customHeight="1" x14ac:dyDescent="0.35">
      <c r="B12" s="604"/>
      <c r="C12" s="605"/>
      <c r="D12" s="605"/>
      <c r="E12" s="605"/>
      <c r="F12" s="595"/>
      <c r="G12" s="606"/>
      <c r="H12" s="115"/>
      <c r="I12" s="116"/>
      <c r="J12" s="261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358"/>
      <c r="V12" s="358"/>
      <c r="W12" s="358"/>
      <c r="X12" s="359"/>
    </row>
    <row r="13" spans="2:24" ht="24.95" customHeight="1" x14ac:dyDescent="0.35">
      <c r="B13" s="581" t="s">
        <v>41</v>
      </c>
      <c r="C13" s="582"/>
      <c r="D13" s="583"/>
      <c r="E13" s="587" t="s">
        <v>253</v>
      </c>
      <c r="F13" s="588"/>
      <c r="G13" s="589"/>
      <c r="H13" s="115"/>
      <c r="I13" s="116"/>
      <c r="J13" s="217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358"/>
      <c r="V13" s="358"/>
      <c r="W13" s="358"/>
      <c r="X13" s="359"/>
    </row>
    <row r="14" spans="2:24" ht="24.95" customHeight="1" x14ac:dyDescent="0.35">
      <c r="B14" s="584"/>
      <c r="C14" s="585"/>
      <c r="D14" s="586"/>
      <c r="E14" s="590" t="s">
        <v>280</v>
      </c>
      <c r="F14" s="591"/>
      <c r="G14" s="592"/>
      <c r="H14" s="115"/>
      <c r="I14" s="116"/>
      <c r="J14" s="217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358"/>
      <c r="V14" s="358"/>
      <c r="W14" s="358"/>
      <c r="X14" s="359"/>
    </row>
    <row r="15" spans="2:24" ht="24.95" customHeight="1" thickBot="1" x14ac:dyDescent="0.4">
      <c r="B15" s="593" t="s">
        <v>42</v>
      </c>
      <c r="C15" s="594"/>
      <c r="D15" s="594"/>
      <c r="E15" s="595">
        <v>1</v>
      </c>
      <c r="F15" s="547"/>
      <c r="G15" s="548"/>
      <c r="H15" s="115"/>
      <c r="I15" s="140"/>
      <c r="J15" s="217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358"/>
      <c r="V15" s="358"/>
      <c r="W15" s="358"/>
      <c r="X15" s="359"/>
    </row>
    <row r="16" spans="2:24" ht="24.95" customHeight="1" x14ac:dyDescent="0.35">
      <c r="B16" s="578" t="s">
        <v>5</v>
      </c>
      <c r="C16" s="579"/>
      <c r="D16" s="579"/>
      <c r="E16" s="579"/>
      <c r="F16" s="579"/>
      <c r="G16" s="580"/>
      <c r="H16" s="115"/>
      <c r="I16" s="115"/>
      <c r="J16" s="111"/>
      <c r="K16" s="111"/>
      <c r="L16" s="331"/>
      <c r="M16" s="331"/>
      <c r="N16" s="331"/>
      <c r="O16" s="331"/>
      <c r="P16" s="331"/>
      <c r="Q16" s="331"/>
      <c r="R16" s="331"/>
      <c r="S16" s="331"/>
      <c r="T16" s="331"/>
      <c r="U16" s="358"/>
      <c r="V16" s="358"/>
      <c r="W16" s="358"/>
      <c r="X16" s="359"/>
    </row>
    <row r="17" spans="2:24" ht="24.95" customHeight="1" thickBot="1" x14ac:dyDescent="0.4">
      <c r="B17" s="533" t="s">
        <v>49</v>
      </c>
      <c r="C17" s="528"/>
      <c r="D17" s="528"/>
      <c r="E17" s="528"/>
      <c r="F17" s="528"/>
      <c r="G17" s="534"/>
      <c r="H17" s="115"/>
      <c r="I17" s="115"/>
      <c r="J17" s="111"/>
      <c r="K17" s="111"/>
      <c r="L17" s="331"/>
      <c r="M17" s="331"/>
      <c r="N17" s="331"/>
      <c r="O17" s="331"/>
      <c r="P17" s="331"/>
      <c r="Q17" s="331"/>
      <c r="R17" s="331"/>
      <c r="S17" s="331"/>
      <c r="T17" s="331"/>
      <c r="U17" s="358"/>
      <c r="V17" s="358"/>
      <c r="W17" s="358"/>
      <c r="X17" s="359"/>
    </row>
    <row r="18" spans="2:24" ht="24.95" customHeight="1" x14ac:dyDescent="0.35">
      <c r="B18" s="321" t="s">
        <v>62</v>
      </c>
      <c r="C18" s="320" t="s">
        <v>63</v>
      </c>
      <c r="D18" s="322" t="s">
        <v>64</v>
      </c>
      <c r="E18" s="322" t="s">
        <v>65</v>
      </c>
      <c r="F18" s="322" t="s">
        <v>66</v>
      </c>
      <c r="G18" s="123" t="s">
        <v>67</v>
      </c>
      <c r="H18" s="115"/>
      <c r="I18" s="112" t="s">
        <v>58</v>
      </c>
      <c r="J18" s="360"/>
      <c r="K18" s="362"/>
      <c r="L18" s="273"/>
      <c r="M18" s="260"/>
      <c r="N18" s="260"/>
      <c r="O18" s="260"/>
      <c r="P18" s="260"/>
      <c r="Q18" s="260"/>
      <c r="R18" s="260"/>
      <c r="S18" s="260"/>
      <c r="T18" s="260"/>
      <c r="U18" s="358"/>
      <c r="V18" s="358"/>
      <c r="W18" s="358"/>
      <c r="X18" s="359"/>
    </row>
    <row r="19" spans="2:24" ht="24.95" customHeight="1" x14ac:dyDescent="0.35">
      <c r="B19" s="124" t="s">
        <v>6</v>
      </c>
      <c r="C19" s="125" t="s">
        <v>43</v>
      </c>
      <c r="D19" s="126" t="s">
        <v>68</v>
      </c>
      <c r="E19" s="127">
        <v>1</v>
      </c>
      <c r="F19" s="128">
        <v>0</v>
      </c>
      <c r="G19" s="129">
        <f>F19</f>
        <v>0</v>
      </c>
      <c r="H19" s="111"/>
      <c r="I19" s="323" t="s">
        <v>312</v>
      </c>
      <c r="J19" s="131"/>
      <c r="K19" s="337"/>
      <c r="L19" s="260"/>
      <c r="M19" s="260"/>
      <c r="N19" s="260"/>
      <c r="O19" s="260"/>
      <c r="P19" s="260"/>
      <c r="Q19" s="260"/>
      <c r="R19" s="260"/>
      <c r="S19" s="260"/>
      <c r="T19" s="260"/>
      <c r="U19" s="358"/>
      <c r="V19" s="358"/>
      <c r="W19" s="358"/>
      <c r="X19" s="359"/>
    </row>
    <row r="20" spans="2:24" ht="24.95" customHeight="1" x14ac:dyDescent="0.35">
      <c r="B20" s="124" t="s">
        <v>7</v>
      </c>
      <c r="C20" s="125" t="s">
        <v>44</v>
      </c>
      <c r="D20" s="126" t="s">
        <v>68</v>
      </c>
      <c r="E20" s="127">
        <v>220</v>
      </c>
      <c r="F20" s="132">
        <f>(G19+G21)/E20</f>
        <v>1.3800000000000001</v>
      </c>
      <c r="G20" s="129">
        <f>F20</f>
        <v>1.3800000000000001</v>
      </c>
      <c r="H20" s="111"/>
      <c r="I20" s="116" t="s">
        <v>159</v>
      </c>
      <c r="J20" s="117"/>
      <c r="K20" s="341"/>
      <c r="L20" s="262"/>
      <c r="M20" s="262"/>
      <c r="N20" s="262"/>
      <c r="O20" s="262"/>
      <c r="P20" s="262"/>
      <c r="Q20" s="260"/>
      <c r="R20" s="260"/>
      <c r="S20" s="260"/>
      <c r="T20" s="260"/>
      <c r="U20" s="358"/>
      <c r="V20" s="358"/>
      <c r="W20" s="358"/>
      <c r="X20" s="359"/>
    </row>
    <row r="21" spans="2:24" ht="24.95" customHeight="1" x14ac:dyDescent="0.35">
      <c r="B21" s="124" t="s">
        <v>8</v>
      </c>
      <c r="C21" s="125" t="s">
        <v>180</v>
      </c>
      <c r="D21" s="133">
        <v>0.2</v>
      </c>
      <c r="E21" s="134">
        <v>0</v>
      </c>
      <c r="F21" s="132">
        <f>D21*1518</f>
        <v>303.60000000000002</v>
      </c>
      <c r="G21" s="129">
        <f>F21</f>
        <v>303.60000000000002</v>
      </c>
      <c r="H21" s="111"/>
      <c r="I21" s="135" t="s">
        <v>310</v>
      </c>
      <c r="J21" s="136"/>
      <c r="K21" s="363"/>
      <c r="L21" s="284"/>
      <c r="M21" s="284"/>
      <c r="N21" s="284"/>
      <c r="O21" s="284"/>
      <c r="P21" s="284"/>
      <c r="Q21" s="284"/>
      <c r="R21" s="284"/>
      <c r="S21" s="284"/>
      <c r="T21" s="284"/>
      <c r="U21" s="358"/>
      <c r="V21" s="358"/>
      <c r="W21" s="358"/>
      <c r="X21" s="359"/>
    </row>
    <row r="22" spans="2:24" ht="24.95" customHeight="1" x14ac:dyDescent="0.35">
      <c r="B22" s="124" t="s">
        <v>9</v>
      </c>
      <c r="C22" s="125" t="s">
        <v>69</v>
      </c>
      <c r="D22" s="133">
        <v>0</v>
      </c>
      <c r="E22" s="134">
        <v>0</v>
      </c>
      <c r="F22" s="132">
        <f>F20*D22</f>
        <v>0</v>
      </c>
      <c r="G22" s="129">
        <f>F22*E22</f>
        <v>0</v>
      </c>
      <c r="H22" s="111"/>
      <c r="I22" s="135"/>
      <c r="J22" s="136"/>
      <c r="K22" s="364"/>
      <c r="L22" s="264"/>
      <c r="M22" s="264"/>
      <c r="N22" s="264"/>
      <c r="O22" s="264"/>
      <c r="P22" s="264"/>
      <c r="Q22" s="264"/>
      <c r="R22" s="264"/>
      <c r="S22" s="264"/>
      <c r="T22" s="264"/>
      <c r="U22" s="358"/>
      <c r="V22" s="358"/>
      <c r="W22" s="358"/>
      <c r="X22" s="359"/>
    </row>
    <row r="23" spans="2:24" ht="24.95" customHeight="1" thickBot="1" x14ac:dyDescent="0.4">
      <c r="B23" s="124" t="s">
        <v>10</v>
      </c>
      <c r="C23" s="125" t="s">
        <v>11</v>
      </c>
      <c r="D23" s="138"/>
      <c r="E23" s="132" t="s">
        <v>46</v>
      </c>
      <c r="F23" s="132"/>
      <c r="G23" s="129"/>
      <c r="H23" s="139"/>
      <c r="I23" s="140" t="s">
        <v>154</v>
      </c>
      <c r="J23" s="361"/>
      <c r="K23" s="365"/>
      <c r="L23" s="262"/>
      <c r="M23" s="262"/>
      <c r="N23" s="262"/>
      <c r="O23" s="262"/>
      <c r="P23" s="262"/>
      <c r="Q23" s="262"/>
      <c r="R23" s="262"/>
      <c r="S23" s="262"/>
      <c r="T23" s="262"/>
      <c r="U23" s="358"/>
      <c r="V23" s="358"/>
      <c r="W23" s="358"/>
      <c r="X23" s="359"/>
    </row>
    <row r="24" spans="2:24" ht="24.95" customHeight="1" x14ac:dyDescent="0.35">
      <c r="B24" s="142"/>
      <c r="C24" s="143"/>
      <c r="D24" s="143"/>
      <c r="E24" s="528" t="s">
        <v>50</v>
      </c>
      <c r="F24" s="529"/>
      <c r="G24" s="144">
        <f>G19+G21+G22</f>
        <v>303.60000000000002</v>
      </c>
      <c r="H24" s="139"/>
      <c r="I24" s="139"/>
      <c r="J24" s="111"/>
      <c r="K24" s="111"/>
      <c r="L24" s="331"/>
      <c r="M24" s="331"/>
      <c r="N24" s="331"/>
      <c r="O24" s="331"/>
      <c r="P24" s="331"/>
      <c r="Q24" s="331"/>
      <c r="R24" s="331"/>
      <c r="S24" s="331"/>
      <c r="T24" s="331"/>
      <c r="U24" s="358"/>
      <c r="V24" s="358"/>
      <c r="W24" s="358"/>
      <c r="X24" s="359"/>
    </row>
    <row r="25" spans="2:24" ht="21" x14ac:dyDescent="0.35">
      <c r="B25" s="546"/>
      <c r="C25" s="547"/>
      <c r="D25" s="547"/>
      <c r="E25" s="547"/>
      <c r="F25" s="547"/>
      <c r="G25" s="548"/>
      <c r="H25" s="115"/>
      <c r="I25" s="115"/>
      <c r="J25" s="111"/>
      <c r="K25" s="111"/>
      <c r="L25" s="331"/>
      <c r="M25" s="331"/>
      <c r="N25" s="331"/>
      <c r="O25" s="331"/>
      <c r="P25" s="331"/>
      <c r="Q25" s="331"/>
      <c r="R25" s="331"/>
      <c r="S25" s="331"/>
      <c r="T25" s="331"/>
      <c r="U25" s="358"/>
      <c r="V25" s="358"/>
      <c r="W25" s="358"/>
      <c r="X25" s="359"/>
    </row>
    <row r="26" spans="2:24" ht="24.95" customHeight="1" x14ac:dyDescent="0.35">
      <c r="B26" s="533" t="s">
        <v>13</v>
      </c>
      <c r="C26" s="528"/>
      <c r="D26" s="528"/>
      <c r="E26" s="528"/>
      <c r="F26" s="528"/>
      <c r="G26" s="534"/>
      <c r="H26" s="115"/>
      <c r="I26" s="115"/>
      <c r="J26" s="111"/>
      <c r="K26" s="111"/>
      <c r="L26" s="331"/>
      <c r="M26" s="331"/>
      <c r="N26" s="331"/>
      <c r="O26" s="331"/>
      <c r="P26" s="331"/>
      <c r="Q26" s="331"/>
      <c r="R26" s="331"/>
      <c r="S26" s="331"/>
      <c r="T26" s="331"/>
      <c r="U26" s="358"/>
      <c r="V26" s="358"/>
      <c r="W26" s="358"/>
      <c r="X26" s="359"/>
    </row>
    <row r="27" spans="2:24" ht="24.95" customHeight="1" thickBot="1" x14ac:dyDescent="0.4">
      <c r="B27" s="552" t="s">
        <v>72</v>
      </c>
      <c r="C27" s="553"/>
      <c r="D27" s="553"/>
      <c r="E27" s="553"/>
      <c r="F27" s="553"/>
      <c r="G27" s="554"/>
      <c r="H27" s="115"/>
      <c r="I27" s="115"/>
      <c r="J27" s="111"/>
      <c r="K27" s="111"/>
      <c r="L27" s="331"/>
      <c r="M27" s="331"/>
      <c r="N27" s="331"/>
      <c r="O27" s="331"/>
      <c r="P27" s="331"/>
      <c r="Q27" s="331"/>
      <c r="R27" s="331"/>
      <c r="S27" s="331"/>
      <c r="T27" s="331"/>
      <c r="U27" s="358"/>
      <c r="V27" s="358"/>
      <c r="W27" s="358"/>
      <c r="X27" s="359"/>
    </row>
    <row r="28" spans="2:24" ht="24.95" customHeight="1" x14ac:dyDescent="0.35">
      <c r="B28" s="321" t="s">
        <v>73</v>
      </c>
      <c r="C28" s="576" t="s">
        <v>74</v>
      </c>
      <c r="D28" s="555"/>
      <c r="E28" s="577"/>
      <c r="F28" s="322" t="s">
        <v>64</v>
      </c>
      <c r="G28" s="123" t="s">
        <v>67</v>
      </c>
      <c r="H28" s="115"/>
      <c r="I28" s="112" t="s">
        <v>58</v>
      </c>
      <c r="J28" s="113"/>
      <c r="K28" s="113"/>
      <c r="L28" s="216"/>
      <c r="M28" s="260"/>
      <c r="N28" s="260"/>
      <c r="O28" s="260"/>
      <c r="P28" s="260"/>
      <c r="Q28" s="260"/>
      <c r="R28" s="260"/>
      <c r="S28" s="260"/>
      <c r="T28" s="260"/>
      <c r="U28" s="358"/>
      <c r="V28" s="358"/>
      <c r="W28" s="358"/>
      <c r="X28" s="359"/>
    </row>
    <row r="29" spans="2:24" ht="47.25" customHeight="1" x14ac:dyDescent="0.35">
      <c r="B29" s="124" t="s">
        <v>6</v>
      </c>
      <c r="C29" s="531" t="s">
        <v>75</v>
      </c>
      <c r="D29" s="542"/>
      <c r="E29" s="146" t="s">
        <v>76</v>
      </c>
      <c r="F29" s="146">
        <v>8.3299999999999999E-2</v>
      </c>
      <c r="G29" s="147">
        <f>G24*F29</f>
        <v>25.28988</v>
      </c>
      <c r="H29" s="115"/>
      <c r="I29" s="504" t="s">
        <v>79</v>
      </c>
      <c r="J29" s="505"/>
      <c r="K29" s="505"/>
      <c r="L29" s="217"/>
      <c r="M29" s="262"/>
      <c r="N29" s="262"/>
      <c r="O29" s="262"/>
      <c r="P29" s="262"/>
      <c r="Q29" s="262"/>
      <c r="R29" s="262"/>
      <c r="S29" s="262"/>
      <c r="T29" s="262"/>
      <c r="U29" s="358"/>
      <c r="V29" s="358"/>
      <c r="W29" s="358"/>
      <c r="X29" s="359"/>
    </row>
    <row r="30" spans="2:24" ht="24.95" customHeight="1" thickBot="1" x14ac:dyDescent="0.4">
      <c r="B30" s="124" t="s">
        <v>7</v>
      </c>
      <c r="C30" s="531" t="s">
        <v>48</v>
      </c>
      <c r="D30" s="542"/>
      <c r="E30" s="148" t="s">
        <v>77</v>
      </c>
      <c r="F30" s="148">
        <v>0.121</v>
      </c>
      <c r="G30" s="147">
        <f>G24*F30</f>
        <v>36.735600000000005</v>
      </c>
      <c r="H30" s="115"/>
      <c r="I30" s="140" t="s">
        <v>80</v>
      </c>
      <c r="J30" s="252"/>
      <c r="K30" s="252"/>
      <c r="L30" s="261"/>
      <c r="M30" s="260"/>
      <c r="N30" s="260"/>
      <c r="O30" s="260"/>
      <c r="P30" s="260"/>
      <c r="Q30" s="260"/>
      <c r="R30" s="260"/>
      <c r="S30" s="260"/>
      <c r="T30" s="260"/>
      <c r="U30" s="358"/>
      <c r="V30" s="358"/>
      <c r="W30" s="358"/>
      <c r="X30" s="359"/>
    </row>
    <row r="31" spans="2:24" ht="24.95" customHeight="1" x14ac:dyDescent="0.35">
      <c r="B31" s="149"/>
      <c r="C31" s="150"/>
      <c r="D31" s="150"/>
      <c r="E31" s="151"/>
      <c r="F31" s="152" t="s">
        <v>71</v>
      </c>
      <c r="G31" s="153">
        <f>G29+G30</f>
        <v>62.025480000000002</v>
      </c>
      <c r="H31" s="115"/>
      <c r="I31" s="115"/>
      <c r="J31" s="111"/>
      <c r="K31" s="111"/>
      <c r="L31" s="331"/>
      <c r="M31" s="331"/>
      <c r="N31" s="331"/>
      <c r="O31" s="331"/>
      <c r="P31" s="331"/>
      <c r="Q31" s="331"/>
      <c r="R31" s="331"/>
      <c r="S31" s="331"/>
      <c r="T31" s="331"/>
      <c r="U31" s="358"/>
      <c r="V31" s="358"/>
      <c r="W31" s="358"/>
      <c r="X31" s="359"/>
    </row>
    <row r="32" spans="2:24" ht="24.95" customHeight="1" x14ac:dyDescent="0.35">
      <c r="B32" s="124" t="s">
        <v>8</v>
      </c>
      <c r="C32" s="570" t="s">
        <v>78</v>
      </c>
      <c r="D32" s="571"/>
      <c r="E32" s="571"/>
      <c r="F32" s="572"/>
      <c r="G32" s="154">
        <f>F44*G31</f>
        <v>24.686141040000006</v>
      </c>
      <c r="H32" s="115"/>
      <c r="I32" s="115"/>
      <c r="J32" s="111"/>
      <c r="K32" s="111"/>
      <c r="L32" s="331"/>
      <c r="M32" s="331"/>
      <c r="N32" s="331"/>
      <c r="O32" s="331"/>
      <c r="P32" s="331"/>
      <c r="Q32" s="331"/>
      <c r="R32" s="331"/>
      <c r="S32" s="331"/>
      <c r="T32" s="331"/>
      <c r="U32" s="358"/>
      <c r="V32" s="358"/>
      <c r="W32" s="358"/>
      <c r="X32" s="359"/>
    </row>
    <row r="33" spans="2:24" ht="24.95" customHeight="1" x14ac:dyDescent="0.35">
      <c r="B33" s="155"/>
      <c r="C33" s="156"/>
      <c r="D33" s="156"/>
      <c r="E33" s="156"/>
      <c r="F33" s="157" t="s">
        <v>84</v>
      </c>
      <c r="G33" s="158">
        <f>G31+G32</f>
        <v>86.711621040000011</v>
      </c>
      <c r="H33" s="115"/>
      <c r="I33" s="115"/>
      <c r="J33" s="111"/>
      <c r="K33" s="111"/>
      <c r="L33" s="331"/>
      <c r="M33" s="331"/>
      <c r="N33" s="331"/>
      <c r="O33" s="331"/>
      <c r="P33" s="331"/>
      <c r="Q33" s="331"/>
      <c r="R33" s="331"/>
      <c r="S33" s="331"/>
      <c r="T33" s="331"/>
      <c r="U33" s="358"/>
      <c r="V33" s="358"/>
      <c r="W33" s="358"/>
      <c r="X33" s="359"/>
    </row>
    <row r="34" spans="2:24" ht="59.25" customHeight="1" thickBot="1" x14ac:dyDescent="0.4">
      <c r="B34" s="573" t="s">
        <v>82</v>
      </c>
      <c r="C34" s="574"/>
      <c r="D34" s="574"/>
      <c r="E34" s="574"/>
      <c r="F34" s="574"/>
      <c r="G34" s="575"/>
      <c r="H34" s="111"/>
      <c r="I34" s="111"/>
      <c r="J34" s="111"/>
      <c r="K34" s="111"/>
      <c r="L34" s="331"/>
      <c r="M34" s="331"/>
      <c r="N34" s="331"/>
      <c r="O34" s="331"/>
      <c r="P34" s="331"/>
      <c r="Q34" s="331"/>
      <c r="R34" s="331"/>
      <c r="S34" s="331"/>
      <c r="T34" s="331"/>
      <c r="U34" s="358"/>
      <c r="V34" s="358"/>
      <c r="W34" s="358"/>
      <c r="X34" s="359"/>
    </row>
    <row r="35" spans="2:24" ht="39.75" customHeight="1" x14ac:dyDescent="0.35">
      <c r="B35" s="159" t="s">
        <v>81</v>
      </c>
      <c r="C35" s="569" t="s">
        <v>83</v>
      </c>
      <c r="D35" s="569"/>
      <c r="E35" s="569"/>
      <c r="F35" s="319" t="s">
        <v>64</v>
      </c>
      <c r="G35" s="161" t="s">
        <v>67</v>
      </c>
      <c r="H35" s="111"/>
      <c r="I35" s="112" t="s">
        <v>58</v>
      </c>
      <c r="J35" s="113"/>
      <c r="K35" s="113"/>
      <c r="L35" s="216"/>
      <c r="M35" s="260"/>
      <c r="N35" s="260"/>
      <c r="O35" s="260"/>
      <c r="P35" s="260"/>
      <c r="Q35" s="260"/>
      <c r="R35" s="260"/>
      <c r="S35" s="260"/>
      <c r="T35" s="260"/>
      <c r="U35" s="358"/>
      <c r="V35" s="358"/>
      <c r="W35" s="358"/>
      <c r="X35" s="359"/>
    </row>
    <row r="36" spans="2:24" ht="24.95" customHeight="1" x14ac:dyDescent="0.35">
      <c r="B36" s="312" t="s">
        <v>6</v>
      </c>
      <c r="C36" s="541" t="s">
        <v>14</v>
      </c>
      <c r="D36" s="531"/>
      <c r="E36" s="542"/>
      <c r="F36" s="146">
        <v>0.2</v>
      </c>
      <c r="G36" s="163">
        <f>G24*F36</f>
        <v>60.720000000000006</v>
      </c>
      <c r="H36" s="111"/>
      <c r="I36" s="116" t="s">
        <v>85</v>
      </c>
      <c r="J36" s="117"/>
      <c r="K36" s="117"/>
      <c r="L36" s="217"/>
      <c r="M36" s="262"/>
      <c r="N36" s="262"/>
      <c r="O36" s="262"/>
      <c r="P36" s="262"/>
      <c r="Q36" s="262"/>
      <c r="R36" s="262"/>
      <c r="S36" s="262"/>
      <c r="T36" s="262"/>
      <c r="U36" s="358"/>
      <c r="V36" s="358"/>
      <c r="W36" s="358"/>
      <c r="X36" s="359"/>
    </row>
    <row r="37" spans="2:24" ht="24.95" customHeight="1" x14ac:dyDescent="0.35">
      <c r="B37" s="312" t="s">
        <v>7</v>
      </c>
      <c r="C37" s="541" t="s">
        <v>15</v>
      </c>
      <c r="D37" s="531"/>
      <c r="E37" s="542"/>
      <c r="F37" s="148">
        <v>2.5000000000000001E-2</v>
      </c>
      <c r="G37" s="163">
        <f>G24*F37</f>
        <v>7.5900000000000007</v>
      </c>
      <c r="H37" s="111"/>
      <c r="I37" s="116" t="s">
        <v>85</v>
      </c>
      <c r="J37" s="117"/>
      <c r="K37" s="117"/>
      <c r="L37" s="217"/>
      <c r="M37" s="262"/>
      <c r="N37" s="262"/>
      <c r="O37" s="262"/>
      <c r="P37" s="262"/>
      <c r="Q37" s="262"/>
      <c r="R37" s="262"/>
      <c r="S37" s="262"/>
      <c r="T37" s="262"/>
      <c r="U37" s="358"/>
      <c r="V37" s="358"/>
      <c r="W37" s="358"/>
      <c r="X37" s="359"/>
    </row>
    <row r="38" spans="2:24" ht="56.25" customHeight="1" x14ac:dyDescent="0.35">
      <c r="B38" s="312" t="s">
        <v>8</v>
      </c>
      <c r="C38" s="541" t="s">
        <v>86</v>
      </c>
      <c r="D38" s="531"/>
      <c r="E38" s="542"/>
      <c r="F38" s="164">
        <v>0.06</v>
      </c>
      <c r="G38" s="165">
        <f>G24*F38</f>
        <v>18.216000000000001</v>
      </c>
      <c r="H38" s="166"/>
      <c r="I38" s="504" t="s">
        <v>275</v>
      </c>
      <c r="J38" s="505"/>
      <c r="K38" s="505"/>
      <c r="L38" s="217"/>
      <c r="M38" s="262"/>
      <c r="N38" s="262"/>
      <c r="O38" s="262"/>
      <c r="P38" s="262"/>
      <c r="Q38" s="262"/>
      <c r="R38" s="262"/>
      <c r="S38" s="262"/>
      <c r="T38" s="262"/>
      <c r="U38" s="358"/>
      <c r="V38" s="358"/>
      <c r="W38" s="358"/>
      <c r="X38" s="359"/>
    </row>
    <row r="39" spans="2:24" ht="24.95" customHeight="1" x14ac:dyDescent="0.35">
      <c r="B39" s="312" t="s">
        <v>9</v>
      </c>
      <c r="C39" s="541" t="s">
        <v>16</v>
      </c>
      <c r="D39" s="531"/>
      <c r="E39" s="542"/>
      <c r="F39" s="148">
        <v>1.4999999999999999E-2</v>
      </c>
      <c r="G39" s="163">
        <f>G24*F39</f>
        <v>4.5540000000000003</v>
      </c>
      <c r="H39" s="111"/>
      <c r="I39" s="116" t="s">
        <v>85</v>
      </c>
      <c r="J39" s="117"/>
      <c r="K39" s="117"/>
      <c r="L39" s="217"/>
      <c r="M39" s="262"/>
      <c r="N39" s="262"/>
      <c r="O39" s="262"/>
      <c r="P39" s="262"/>
      <c r="Q39" s="262"/>
      <c r="R39" s="262"/>
      <c r="S39" s="262"/>
      <c r="T39" s="262"/>
      <c r="U39" s="358"/>
      <c r="V39" s="358"/>
      <c r="W39" s="358"/>
      <c r="X39" s="359"/>
    </row>
    <row r="40" spans="2:24" ht="24.95" customHeight="1" x14ac:dyDescent="0.35">
      <c r="B40" s="312" t="s">
        <v>10</v>
      </c>
      <c r="C40" s="541" t="s">
        <v>47</v>
      </c>
      <c r="D40" s="531"/>
      <c r="E40" s="542"/>
      <c r="F40" s="148">
        <v>0.01</v>
      </c>
      <c r="G40" s="163">
        <f>G24*F40</f>
        <v>3.0360000000000005</v>
      </c>
      <c r="H40" s="111"/>
      <c r="I40" s="116" t="s">
        <v>85</v>
      </c>
      <c r="J40" s="117"/>
      <c r="K40" s="117"/>
      <c r="L40" s="217"/>
      <c r="M40" s="262"/>
      <c r="N40" s="262"/>
      <c r="O40" s="262"/>
      <c r="P40" s="262"/>
      <c r="Q40" s="262"/>
      <c r="R40" s="262"/>
      <c r="S40" s="262"/>
      <c r="T40" s="262"/>
      <c r="U40" s="358"/>
      <c r="V40" s="358"/>
      <c r="W40" s="358"/>
      <c r="X40" s="359"/>
    </row>
    <row r="41" spans="2:24" ht="24.95" customHeight="1" x14ac:dyDescent="0.35">
      <c r="B41" s="312" t="s">
        <v>12</v>
      </c>
      <c r="C41" s="541" t="s">
        <v>17</v>
      </c>
      <c r="D41" s="531"/>
      <c r="E41" s="542"/>
      <c r="F41" s="148">
        <v>6.0000000000000001E-3</v>
      </c>
      <c r="G41" s="163">
        <f>G24*F41</f>
        <v>1.8216000000000001</v>
      </c>
      <c r="H41" s="111"/>
      <c r="I41" s="116" t="s">
        <v>85</v>
      </c>
      <c r="J41" s="117"/>
      <c r="K41" s="117"/>
      <c r="L41" s="217"/>
      <c r="M41" s="262"/>
      <c r="N41" s="262"/>
      <c r="O41" s="262"/>
      <c r="P41" s="262"/>
      <c r="Q41" s="262"/>
      <c r="R41" s="262"/>
      <c r="S41" s="262"/>
      <c r="T41" s="262"/>
      <c r="U41" s="358"/>
      <c r="V41" s="358"/>
      <c r="W41" s="358"/>
      <c r="X41" s="359"/>
    </row>
    <row r="42" spans="2:24" ht="24.95" customHeight="1" x14ac:dyDescent="0.35">
      <c r="B42" s="312" t="s">
        <v>18</v>
      </c>
      <c r="C42" s="541" t="s">
        <v>19</v>
      </c>
      <c r="D42" s="531"/>
      <c r="E42" s="542"/>
      <c r="F42" s="148">
        <v>2E-3</v>
      </c>
      <c r="G42" s="163">
        <f>G24*F42</f>
        <v>0.60720000000000007</v>
      </c>
      <c r="H42" s="111"/>
      <c r="I42" s="116" t="s">
        <v>85</v>
      </c>
      <c r="J42" s="117"/>
      <c r="K42" s="117"/>
      <c r="L42" s="217"/>
      <c r="M42" s="262"/>
      <c r="N42" s="262"/>
      <c r="O42" s="262"/>
      <c r="P42" s="262"/>
      <c r="Q42" s="262"/>
      <c r="R42" s="262"/>
      <c r="S42" s="262"/>
      <c r="T42" s="262"/>
      <c r="U42" s="358"/>
      <c r="V42" s="358"/>
      <c r="W42" s="358"/>
      <c r="X42" s="359"/>
    </row>
    <row r="43" spans="2:24" ht="24.95" customHeight="1" thickBot="1" x14ac:dyDescent="0.4">
      <c r="B43" s="312" t="s">
        <v>20</v>
      </c>
      <c r="C43" s="541" t="s">
        <v>21</v>
      </c>
      <c r="D43" s="531"/>
      <c r="E43" s="542"/>
      <c r="F43" s="148">
        <v>0.08</v>
      </c>
      <c r="G43" s="163">
        <f>G24*F43</f>
        <v>24.288000000000004</v>
      </c>
      <c r="H43" s="111"/>
      <c r="I43" s="140" t="s">
        <v>85</v>
      </c>
      <c r="J43" s="141"/>
      <c r="K43" s="141"/>
      <c r="L43" s="217"/>
      <c r="M43" s="262"/>
      <c r="N43" s="262"/>
      <c r="O43" s="262"/>
      <c r="P43" s="262"/>
      <c r="Q43" s="262"/>
      <c r="R43" s="262"/>
      <c r="S43" s="262"/>
      <c r="T43" s="262"/>
      <c r="U43" s="358"/>
      <c r="V43" s="358"/>
      <c r="W43" s="358"/>
      <c r="X43" s="359"/>
    </row>
    <row r="44" spans="2:24" ht="24.95" customHeight="1" x14ac:dyDescent="0.35">
      <c r="B44" s="169"/>
      <c r="C44" s="170"/>
      <c r="D44" s="171"/>
      <c r="E44" s="172" t="s">
        <v>87</v>
      </c>
      <c r="F44" s="172">
        <f>SUM(F36:F43)</f>
        <v>0.39800000000000008</v>
      </c>
      <c r="G44" s="173">
        <f>SUM(G36:G43)</f>
        <v>120.83280000000002</v>
      </c>
      <c r="H44" s="111"/>
      <c r="I44" s="111"/>
      <c r="J44" s="111"/>
      <c r="K44" s="111"/>
      <c r="L44" s="331"/>
      <c r="M44" s="331"/>
      <c r="N44" s="331"/>
      <c r="O44" s="331"/>
      <c r="P44" s="331"/>
      <c r="Q44" s="331"/>
      <c r="R44" s="331"/>
      <c r="S44" s="331"/>
      <c r="T44" s="331"/>
      <c r="U44" s="358"/>
      <c r="V44" s="358"/>
      <c r="W44" s="358"/>
      <c r="X44" s="359"/>
    </row>
    <row r="45" spans="2:24" ht="24.95" customHeight="1" thickBot="1" x14ac:dyDescent="0.4">
      <c r="B45" s="552" t="s">
        <v>22</v>
      </c>
      <c r="C45" s="553"/>
      <c r="D45" s="553"/>
      <c r="E45" s="553"/>
      <c r="F45" s="553"/>
      <c r="G45" s="554"/>
      <c r="H45" s="111"/>
      <c r="I45" s="111"/>
      <c r="J45" s="111"/>
      <c r="K45" s="111"/>
      <c r="L45" s="331"/>
      <c r="M45" s="331"/>
      <c r="N45" s="331"/>
      <c r="O45" s="331"/>
      <c r="P45" s="331"/>
      <c r="Q45" s="331"/>
      <c r="R45" s="331"/>
      <c r="S45" s="331"/>
      <c r="T45" s="331"/>
      <c r="U45" s="358"/>
      <c r="V45" s="358"/>
      <c r="W45" s="358"/>
      <c r="X45" s="359"/>
    </row>
    <row r="46" spans="2:24" ht="24.95" customHeight="1" x14ac:dyDescent="0.35">
      <c r="B46" s="321" t="s">
        <v>88</v>
      </c>
      <c r="C46" s="555" t="s">
        <v>89</v>
      </c>
      <c r="D46" s="555"/>
      <c r="E46" s="555"/>
      <c r="F46" s="555"/>
      <c r="G46" s="123" t="s">
        <v>67</v>
      </c>
      <c r="H46" s="111"/>
      <c r="I46" s="112" t="s">
        <v>58</v>
      </c>
      <c r="J46" s="113"/>
      <c r="K46" s="113"/>
      <c r="L46" s="216"/>
      <c r="M46" s="260"/>
      <c r="N46" s="260"/>
      <c r="O46" s="260"/>
      <c r="P46" s="260"/>
      <c r="Q46" s="260"/>
      <c r="R46" s="260"/>
      <c r="S46" s="260"/>
      <c r="T46" s="260"/>
      <c r="U46" s="358"/>
      <c r="V46" s="358"/>
      <c r="W46" s="358"/>
      <c r="X46" s="359"/>
    </row>
    <row r="47" spans="2:24" ht="39.950000000000003" customHeight="1" x14ac:dyDescent="0.35">
      <c r="B47" s="556" t="s">
        <v>6</v>
      </c>
      <c r="C47" s="558" t="s">
        <v>90</v>
      </c>
      <c r="D47" s="313" t="s">
        <v>91</v>
      </c>
      <c r="E47" s="175" t="s">
        <v>92</v>
      </c>
      <c r="F47" s="176" t="s">
        <v>94</v>
      </c>
      <c r="G47" s="560">
        <f>IF((D48*E48*F48)-(G19*0.06)&lt;0,0,((D48*E48*F48)-(G19*0.06)))</f>
        <v>184.8</v>
      </c>
      <c r="H47" s="177"/>
      <c r="I47" s="504" t="s">
        <v>276</v>
      </c>
      <c r="J47" s="505"/>
      <c r="K47" s="505"/>
      <c r="L47" s="267"/>
      <c r="M47" s="268"/>
      <c r="N47" s="268"/>
      <c r="O47" s="268"/>
      <c r="P47" s="268"/>
      <c r="Q47" s="268"/>
      <c r="R47" s="268"/>
      <c r="S47" s="268"/>
      <c r="T47" s="268"/>
      <c r="U47" s="358"/>
      <c r="V47" s="358"/>
      <c r="W47" s="358"/>
      <c r="X47" s="359"/>
    </row>
    <row r="48" spans="2:24" ht="39.950000000000003" customHeight="1" x14ac:dyDescent="0.35">
      <c r="B48" s="557"/>
      <c r="C48" s="559"/>
      <c r="D48" s="178">
        <v>2</v>
      </c>
      <c r="E48" s="175">
        <v>4.2</v>
      </c>
      <c r="F48" s="179">
        <v>22</v>
      </c>
      <c r="G48" s="561"/>
      <c r="H48" s="177"/>
      <c r="I48" s="504"/>
      <c r="J48" s="505"/>
      <c r="K48" s="505"/>
      <c r="L48" s="267"/>
      <c r="M48" s="268"/>
      <c r="N48" s="268"/>
      <c r="O48" s="268"/>
      <c r="P48" s="268"/>
      <c r="Q48" s="268"/>
      <c r="R48" s="268"/>
      <c r="S48" s="268"/>
      <c r="T48" s="268"/>
      <c r="U48" s="358"/>
      <c r="V48" s="358"/>
      <c r="W48" s="358"/>
      <c r="X48" s="359"/>
    </row>
    <row r="49" spans="2:24" ht="39.950000000000003" customHeight="1" x14ac:dyDescent="0.35">
      <c r="B49" s="556" t="s">
        <v>7</v>
      </c>
      <c r="C49" s="562" t="s">
        <v>93</v>
      </c>
      <c r="D49" s="563"/>
      <c r="E49" s="180" t="s">
        <v>92</v>
      </c>
      <c r="F49" s="181" t="s">
        <v>94</v>
      </c>
      <c r="G49" s="560">
        <f>(E50*F50)*(100%-20%)</f>
        <v>0</v>
      </c>
      <c r="H49" s="177"/>
      <c r="I49" s="504" t="s">
        <v>258</v>
      </c>
      <c r="J49" s="505"/>
      <c r="K49" s="505"/>
      <c r="L49" s="267"/>
      <c r="M49" s="268"/>
      <c r="N49" s="268"/>
      <c r="O49" s="268"/>
      <c r="P49" s="268"/>
      <c r="Q49" s="268"/>
      <c r="R49" s="268"/>
      <c r="S49" s="268"/>
      <c r="T49" s="268"/>
      <c r="U49" s="358"/>
      <c r="V49" s="358"/>
      <c r="W49" s="358"/>
      <c r="X49" s="359"/>
    </row>
    <row r="50" spans="2:24" ht="39.950000000000003" customHeight="1" x14ac:dyDescent="0.35">
      <c r="B50" s="557"/>
      <c r="C50" s="564"/>
      <c r="D50" s="565"/>
      <c r="E50" s="182">
        <v>0</v>
      </c>
      <c r="F50" s="183">
        <v>22</v>
      </c>
      <c r="G50" s="561"/>
      <c r="H50" s="184"/>
      <c r="I50" s="504"/>
      <c r="J50" s="505"/>
      <c r="K50" s="505"/>
      <c r="L50" s="267"/>
      <c r="M50" s="268"/>
      <c r="N50" s="268"/>
      <c r="O50" s="268"/>
      <c r="P50" s="268"/>
      <c r="Q50" s="268"/>
      <c r="R50" s="268"/>
      <c r="S50" s="268"/>
      <c r="T50" s="268"/>
      <c r="U50" s="358"/>
      <c r="V50" s="358"/>
      <c r="W50" s="358"/>
      <c r="X50" s="359"/>
    </row>
    <row r="51" spans="2:24" ht="24.95" customHeight="1" x14ac:dyDescent="0.35">
      <c r="B51" s="312" t="s">
        <v>8</v>
      </c>
      <c r="C51" s="512" t="s">
        <v>95</v>
      </c>
      <c r="D51" s="513"/>
      <c r="E51" s="513"/>
      <c r="F51" s="514"/>
      <c r="G51" s="165">
        <v>0</v>
      </c>
      <c r="H51" s="185"/>
      <c r="I51" s="116" t="s">
        <v>259</v>
      </c>
      <c r="J51" s="117"/>
      <c r="K51" s="117"/>
      <c r="L51" s="261"/>
      <c r="M51" s="260"/>
      <c r="N51" s="260"/>
      <c r="O51" s="260"/>
      <c r="P51" s="260"/>
      <c r="Q51" s="260"/>
      <c r="R51" s="260"/>
      <c r="S51" s="260"/>
      <c r="T51" s="260"/>
      <c r="U51" s="358"/>
      <c r="V51" s="358"/>
      <c r="W51" s="358"/>
      <c r="X51" s="359"/>
    </row>
    <row r="52" spans="2:24" ht="24.95" customHeight="1" x14ac:dyDescent="0.35">
      <c r="B52" s="312" t="s">
        <v>9</v>
      </c>
      <c r="C52" s="512" t="s">
        <v>96</v>
      </c>
      <c r="D52" s="513"/>
      <c r="E52" s="513"/>
      <c r="F52" s="514"/>
      <c r="G52" s="186">
        <v>0</v>
      </c>
      <c r="H52" s="139"/>
      <c r="I52" s="116" t="s">
        <v>259</v>
      </c>
      <c r="J52" s="117"/>
      <c r="K52" s="117"/>
      <c r="L52" s="261"/>
      <c r="M52" s="260"/>
      <c r="N52" s="260"/>
      <c r="O52" s="260"/>
      <c r="P52" s="260"/>
      <c r="Q52" s="260"/>
      <c r="R52" s="260"/>
      <c r="S52" s="260"/>
      <c r="T52" s="260"/>
      <c r="U52" s="358"/>
      <c r="V52" s="358"/>
      <c r="W52" s="358"/>
      <c r="X52" s="359"/>
    </row>
    <row r="53" spans="2:24" ht="24.95" customHeight="1" x14ac:dyDescent="0.35">
      <c r="B53" s="312" t="s">
        <v>10</v>
      </c>
      <c r="C53" s="512" t="s">
        <v>97</v>
      </c>
      <c r="D53" s="513"/>
      <c r="E53" s="513"/>
      <c r="F53" s="514"/>
      <c r="G53" s="187">
        <v>0</v>
      </c>
      <c r="H53" s="139"/>
      <c r="I53" s="116" t="s">
        <v>259</v>
      </c>
      <c r="J53" s="117"/>
      <c r="K53" s="117"/>
      <c r="L53" s="261"/>
      <c r="M53" s="260"/>
      <c r="N53" s="260"/>
      <c r="O53" s="260"/>
      <c r="P53" s="260"/>
      <c r="Q53" s="260"/>
      <c r="R53" s="260"/>
      <c r="S53" s="260"/>
      <c r="T53" s="260"/>
      <c r="U53" s="358"/>
      <c r="V53" s="358"/>
      <c r="W53" s="358"/>
      <c r="X53" s="359"/>
    </row>
    <row r="54" spans="2:24" ht="24.95" customHeight="1" thickBot="1" x14ac:dyDescent="0.4">
      <c r="B54" s="312" t="s">
        <v>18</v>
      </c>
      <c r="C54" s="535" t="s">
        <v>11</v>
      </c>
      <c r="D54" s="536"/>
      <c r="E54" s="536"/>
      <c r="F54" s="537"/>
      <c r="G54" s="187"/>
      <c r="H54" s="139"/>
      <c r="I54" s="140" t="s">
        <v>154</v>
      </c>
      <c r="J54" s="252"/>
      <c r="K54" s="252"/>
      <c r="L54" s="261"/>
      <c r="M54" s="260"/>
      <c r="N54" s="260"/>
      <c r="O54" s="260"/>
      <c r="P54" s="260"/>
      <c r="Q54" s="260"/>
      <c r="R54" s="260"/>
      <c r="S54" s="260"/>
      <c r="T54" s="260"/>
      <c r="U54" s="358"/>
      <c r="V54" s="358"/>
      <c r="W54" s="358"/>
      <c r="X54" s="359"/>
    </row>
    <row r="55" spans="2:24" ht="24.95" customHeight="1" x14ac:dyDescent="0.35">
      <c r="B55" s="169"/>
      <c r="C55" s="170"/>
      <c r="D55" s="170"/>
      <c r="E55" s="170"/>
      <c r="F55" s="188" t="s">
        <v>71</v>
      </c>
      <c r="G55" s="173">
        <f>SUM(G47:G54)</f>
        <v>184.8</v>
      </c>
      <c r="H55" s="111"/>
      <c r="I55" s="253"/>
      <c r="J55" s="253"/>
      <c r="K55" s="253"/>
      <c r="L55" s="278"/>
      <c r="M55" s="278"/>
      <c r="N55" s="278"/>
      <c r="O55" s="278"/>
      <c r="P55" s="278"/>
      <c r="Q55" s="278"/>
      <c r="R55" s="278"/>
      <c r="S55" s="278"/>
      <c r="T55" s="278"/>
      <c r="U55" s="358"/>
      <c r="V55" s="358"/>
      <c r="W55" s="358"/>
      <c r="X55" s="359"/>
    </row>
    <row r="56" spans="2:24" ht="24.95" customHeight="1" x14ac:dyDescent="0.35">
      <c r="B56" s="142"/>
      <c r="C56" s="143"/>
      <c r="D56" s="143"/>
      <c r="E56" s="528" t="s">
        <v>23</v>
      </c>
      <c r="F56" s="529"/>
      <c r="G56" s="190">
        <f>G33+G44+G55</f>
        <v>392.34442104000004</v>
      </c>
      <c r="H56" s="111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358"/>
      <c r="V56" s="358"/>
      <c r="W56" s="358"/>
      <c r="X56" s="359"/>
    </row>
    <row r="57" spans="2:24" ht="23.25" customHeight="1" x14ac:dyDescent="0.35">
      <c r="B57" s="566"/>
      <c r="C57" s="567"/>
      <c r="D57" s="567"/>
      <c r="E57" s="567"/>
      <c r="F57" s="567"/>
      <c r="G57" s="568"/>
      <c r="H57" s="111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358"/>
      <c r="V57" s="358"/>
      <c r="W57" s="358"/>
      <c r="X57" s="359"/>
    </row>
    <row r="58" spans="2:24" ht="24.95" customHeight="1" thickBot="1" x14ac:dyDescent="0.4">
      <c r="B58" s="533" t="s">
        <v>24</v>
      </c>
      <c r="C58" s="528"/>
      <c r="D58" s="528"/>
      <c r="E58" s="528"/>
      <c r="F58" s="528"/>
      <c r="G58" s="534"/>
      <c r="H58" s="111"/>
      <c r="I58" s="255"/>
      <c r="J58" s="111"/>
      <c r="K58" s="111"/>
      <c r="L58" s="331"/>
      <c r="M58" s="331"/>
      <c r="N58" s="331"/>
      <c r="O58" s="331"/>
      <c r="P58" s="331"/>
      <c r="Q58" s="331"/>
      <c r="R58" s="331"/>
      <c r="S58" s="331"/>
      <c r="T58" s="331"/>
      <c r="U58" s="358"/>
      <c r="V58" s="358"/>
      <c r="W58" s="358"/>
      <c r="X58" s="359"/>
    </row>
    <row r="59" spans="2:24" ht="24.95" customHeight="1" x14ac:dyDescent="0.35">
      <c r="B59" s="308" t="s">
        <v>99</v>
      </c>
      <c r="C59" s="525" t="s">
        <v>100</v>
      </c>
      <c r="D59" s="525"/>
      <c r="E59" s="525"/>
      <c r="F59" s="309" t="s">
        <v>64</v>
      </c>
      <c r="G59" s="318" t="s">
        <v>67</v>
      </c>
      <c r="H59" s="111"/>
      <c r="I59" s="112" t="s">
        <v>58</v>
      </c>
      <c r="J59" s="113"/>
      <c r="K59" s="113"/>
      <c r="L59" s="216"/>
      <c r="M59" s="260"/>
      <c r="N59" s="260"/>
      <c r="O59" s="260"/>
      <c r="P59" s="260"/>
      <c r="Q59" s="260"/>
      <c r="R59" s="260"/>
      <c r="S59" s="260"/>
      <c r="T59" s="260"/>
      <c r="U59" s="358"/>
      <c r="V59" s="358"/>
      <c r="W59" s="358"/>
      <c r="X59" s="359"/>
    </row>
    <row r="60" spans="2:24" ht="24.95" customHeight="1" x14ac:dyDescent="0.35">
      <c r="B60" s="195" t="s">
        <v>6</v>
      </c>
      <c r="C60" s="543" t="s">
        <v>25</v>
      </c>
      <c r="D60" s="544"/>
      <c r="E60" s="545"/>
      <c r="F60" s="196">
        <v>4.1999999999999997E-3</v>
      </c>
      <c r="G60" s="197">
        <f>G24*F60</f>
        <v>1.27512</v>
      </c>
      <c r="H60" s="111"/>
      <c r="I60" s="504" t="s">
        <v>109</v>
      </c>
      <c r="J60" s="505"/>
      <c r="K60" s="505"/>
      <c r="L60" s="269"/>
      <c r="M60" s="270"/>
      <c r="N60" s="270"/>
      <c r="O60" s="270"/>
      <c r="P60" s="270"/>
      <c r="Q60" s="270"/>
      <c r="R60" s="270"/>
      <c r="S60" s="270"/>
      <c r="T60" s="270"/>
      <c r="U60" s="358"/>
      <c r="V60" s="358"/>
      <c r="W60" s="358"/>
      <c r="X60" s="359"/>
    </row>
    <row r="61" spans="2:24" ht="24.95" customHeight="1" x14ac:dyDescent="0.35">
      <c r="B61" s="195" t="s">
        <v>7</v>
      </c>
      <c r="C61" s="543" t="s">
        <v>26</v>
      </c>
      <c r="D61" s="544"/>
      <c r="E61" s="545"/>
      <c r="F61" s="196">
        <v>2.9999999999999997E-4</v>
      </c>
      <c r="G61" s="197">
        <f>G24*F61</f>
        <v>9.1079999999999994E-2</v>
      </c>
      <c r="H61" s="111"/>
      <c r="I61" s="504" t="s">
        <v>109</v>
      </c>
      <c r="J61" s="505"/>
      <c r="K61" s="505"/>
      <c r="L61" s="269"/>
      <c r="M61" s="270"/>
      <c r="N61" s="270"/>
      <c r="O61" s="270"/>
      <c r="P61" s="270"/>
      <c r="Q61" s="270"/>
      <c r="R61" s="270"/>
      <c r="S61" s="270"/>
      <c r="T61" s="270"/>
      <c r="U61" s="358"/>
      <c r="V61" s="358"/>
      <c r="W61" s="358"/>
      <c r="X61" s="359"/>
    </row>
    <row r="62" spans="2:24" ht="24.95" customHeight="1" x14ac:dyDescent="0.35">
      <c r="B62" s="195" t="s">
        <v>8</v>
      </c>
      <c r="C62" s="314" t="s">
        <v>110</v>
      </c>
      <c r="D62" s="315"/>
      <c r="E62" s="316"/>
      <c r="F62" s="196">
        <v>3.44E-2</v>
      </c>
      <c r="G62" s="197">
        <f>G24*F62</f>
        <v>10.443840000000002</v>
      </c>
      <c r="H62" s="111"/>
      <c r="I62" s="504" t="s">
        <v>109</v>
      </c>
      <c r="J62" s="505"/>
      <c r="K62" s="505"/>
      <c r="L62" s="269"/>
      <c r="M62" s="270"/>
      <c r="N62" s="270"/>
      <c r="O62" s="270"/>
      <c r="P62" s="270"/>
      <c r="Q62" s="270"/>
      <c r="R62" s="270"/>
      <c r="S62" s="270"/>
      <c r="T62" s="270"/>
      <c r="U62" s="358"/>
      <c r="V62" s="358"/>
      <c r="W62" s="358"/>
      <c r="X62" s="359"/>
    </row>
    <row r="63" spans="2:24" ht="84.95" customHeight="1" x14ac:dyDescent="0.35">
      <c r="B63" s="317" t="s">
        <v>9</v>
      </c>
      <c r="C63" s="549" t="s">
        <v>101</v>
      </c>
      <c r="D63" s="550"/>
      <c r="E63" s="551"/>
      <c r="F63" s="202">
        <v>1.9400000000000001E-2</v>
      </c>
      <c r="G63" s="203">
        <f>G24*F63</f>
        <v>5.8898400000000004</v>
      </c>
      <c r="H63" s="111"/>
      <c r="I63" s="640" t="s">
        <v>98</v>
      </c>
      <c r="J63" s="641"/>
      <c r="K63" s="641"/>
      <c r="L63" s="271"/>
      <c r="M63" s="272"/>
      <c r="N63" s="272"/>
      <c r="O63" s="272"/>
      <c r="P63" s="272"/>
      <c r="Q63" s="272"/>
      <c r="R63" s="272"/>
      <c r="S63" s="272"/>
      <c r="T63" s="272"/>
      <c r="U63" s="358"/>
      <c r="V63" s="358"/>
      <c r="W63" s="358"/>
      <c r="X63" s="359"/>
    </row>
    <row r="64" spans="2:24" ht="24.95" customHeight="1" x14ac:dyDescent="0.35">
      <c r="B64" s="317" t="s">
        <v>10</v>
      </c>
      <c r="C64" s="538" t="s">
        <v>102</v>
      </c>
      <c r="D64" s="539"/>
      <c r="E64" s="540"/>
      <c r="F64" s="204">
        <f>F44</f>
        <v>0.39800000000000008</v>
      </c>
      <c r="G64" s="205">
        <f>G63*F64</f>
        <v>2.3441563200000006</v>
      </c>
      <c r="H64" s="111"/>
      <c r="I64" s="306"/>
      <c r="J64" s="307"/>
      <c r="K64" s="307"/>
      <c r="L64" s="267"/>
      <c r="M64" s="268"/>
      <c r="N64" s="268"/>
      <c r="O64" s="268"/>
      <c r="P64" s="268"/>
      <c r="Q64" s="268"/>
      <c r="R64" s="268"/>
      <c r="S64" s="268"/>
      <c r="T64" s="268"/>
      <c r="U64" s="358"/>
      <c r="V64" s="358"/>
      <c r="W64" s="358"/>
      <c r="X64" s="359"/>
    </row>
    <row r="65" spans="2:24" ht="24.95" customHeight="1" x14ac:dyDescent="0.35">
      <c r="B65" s="317" t="s">
        <v>12</v>
      </c>
      <c r="C65" s="512" t="s">
        <v>111</v>
      </c>
      <c r="D65" s="513"/>
      <c r="E65" s="514"/>
      <c r="F65" s="206" t="s">
        <v>112</v>
      </c>
      <c r="G65" s="205">
        <f>F65*G24</f>
        <v>0.18823200000000001</v>
      </c>
      <c r="H65" s="111"/>
      <c r="I65" s="642" t="s">
        <v>109</v>
      </c>
      <c r="J65" s="505"/>
      <c r="K65" s="643"/>
      <c r="L65" s="270"/>
      <c r="M65" s="270"/>
      <c r="N65" s="270"/>
      <c r="O65" s="270"/>
      <c r="P65" s="270"/>
      <c r="Q65" s="270"/>
      <c r="R65" s="270"/>
      <c r="S65" s="270"/>
      <c r="T65" s="270"/>
      <c r="U65" s="358"/>
      <c r="V65" s="358"/>
      <c r="W65" s="358"/>
      <c r="X65" s="359"/>
    </row>
    <row r="66" spans="2:24" ht="24.95" customHeight="1" thickBot="1" x14ac:dyDescent="0.4">
      <c r="B66" s="142"/>
      <c r="C66" s="143"/>
      <c r="D66" s="143"/>
      <c r="E66" s="311" t="s">
        <v>52</v>
      </c>
      <c r="F66" s="208">
        <f>SUM(F60:F65)</f>
        <v>0.45630000000000009</v>
      </c>
      <c r="G66" s="190">
        <f>SUM(G60:G65)</f>
        <v>20.232268319999999</v>
      </c>
      <c r="H66" s="111"/>
      <c r="I66" s="507" t="s">
        <v>274</v>
      </c>
      <c r="J66" s="508"/>
      <c r="K66" s="508"/>
      <c r="L66" s="509"/>
      <c r="M66" s="331"/>
      <c r="N66" s="331"/>
      <c r="O66" s="331"/>
      <c r="P66" s="331"/>
      <c r="Q66" s="331"/>
      <c r="R66" s="331"/>
      <c r="S66" s="331"/>
      <c r="T66" s="331"/>
      <c r="U66" s="358"/>
      <c r="V66" s="358"/>
      <c r="W66" s="358"/>
      <c r="X66" s="359"/>
    </row>
    <row r="67" spans="2:24" ht="23.25" customHeight="1" x14ac:dyDescent="0.35">
      <c r="B67" s="546"/>
      <c r="C67" s="547"/>
      <c r="D67" s="547"/>
      <c r="E67" s="547"/>
      <c r="F67" s="547"/>
      <c r="G67" s="548"/>
      <c r="H67" s="111"/>
      <c r="I67" s="111"/>
      <c r="J67" s="111"/>
      <c r="K67" s="111"/>
      <c r="L67" s="331"/>
      <c r="M67" s="331"/>
      <c r="N67" s="331"/>
      <c r="O67" s="331"/>
      <c r="P67" s="331"/>
      <c r="Q67" s="331"/>
      <c r="R67" s="331"/>
      <c r="S67" s="331"/>
      <c r="T67" s="331"/>
      <c r="U67" s="358"/>
      <c r="V67" s="358"/>
      <c r="W67" s="358"/>
      <c r="X67" s="359"/>
    </row>
    <row r="68" spans="2:24" ht="24.95" customHeight="1" thickBot="1" x14ac:dyDescent="0.4">
      <c r="B68" s="533" t="s">
        <v>27</v>
      </c>
      <c r="C68" s="528"/>
      <c r="D68" s="528"/>
      <c r="E68" s="528"/>
      <c r="F68" s="528"/>
      <c r="G68" s="534"/>
      <c r="H68" s="111"/>
      <c r="I68" s="111"/>
      <c r="J68" s="111"/>
      <c r="K68" s="111"/>
      <c r="L68" s="331"/>
      <c r="M68" s="331"/>
      <c r="N68" s="331"/>
      <c r="O68" s="331"/>
      <c r="P68" s="331"/>
      <c r="Q68" s="331"/>
      <c r="R68" s="331"/>
      <c r="S68" s="331"/>
      <c r="T68" s="331"/>
      <c r="U68" s="358"/>
      <c r="V68" s="358"/>
      <c r="W68" s="358"/>
      <c r="X68" s="359"/>
    </row>
    <row r="69" spans="2:24" ht="24.95" customHeight="1" x14ac:dyDescent="0.35">
      <c r="B69" s="308" t="s">
        <v>114</v>
      </c>
      <c r="C69" s="525" t="s">
        <v>115</v>
      </c>
      <c r="D69" s="525"/>
      <c r="E69" s="525"/>
      <c r="F69" s="309" t="s">
        <v>64</v>
      </c>
      <c r="G69" s="209" t="s">
        <v>67</v>
      </c>
      <c r="H69" s="111"/>
      <c r="I69" s="112" t="s">
        <v>58</v>
      </c>
      <c r="J69" s="113"/>
      <c r="K69" s="113"/>
      <c r="L69" s="216"/>
      <c r="M69" s="273"/>
      <c r="N69" s="273"/>
      <c r="O69" s="273"/>
      <c r="P69" s="273"/>
      <c r="Q69" s="273"/>
      <c r="R69" s="273"/>
      <c r="S69" s="273"/>
      <c r="T69" s="273"/>
      <c r="U69" s="358"/>
      <c r="V69" s="358"/>
      <c r="W69" s="358"/>
      <c r="X69" s="359"/>
    </row>
    <row r="70" spans="2:24" ht="24.95" customHeight="1" x14ac:dyDescent="0.35">
      <c r="B70" s="195" t="s">
        <v>6</v>
      </c>
      <c r="C70" s="543" t="s">
        <v>103</v>
      </c>
      <c r="D70" s="544"/>
      <c r="E70" s="545"/>
      <c r="F70" s="196">
        <v>8.3299999999999999E-2</v>
      </c>
      <c r="G70" s="197">
        <f>(G19+G21)*F70</f>
        <v>25.28988</v>
      </c>
      <c r="H70" s="111"/>
      <c r="I70" s="210" t="s">
        <v>117</v>
      </c>
      <c r="J70" s="211"/>
      <c r="K70" s="211"/>
      <c r="L70" s="274"/>
      <c r="M70" s="275"/>
      <c r="N70" s="275"/>
      <c r="O70" s="275"/>
      <c r="P70" s="275"/>
      <c r="Q70" s="275"/>
      <c r="R70" s="275"/>
      <c r="S70" s="275"/>
      <c r="T70" s="275"/>
      <c r="U70" s="358"/>
      <c r="V70" s="358"/>
      <c r="W70" s="358"/>
      <c r="X70" s="359"/>
    </row>
    <row r="71" spans="2:24" ht="24.95" customHeight="1" x14ac:dyDescent="0.35">
      <c r="B71" s="195" t="s">
        <v>7</v>
      </c>
      <c r="C71" s="543" t="s">
        <v>116</v>
      </c>
      <c r="D71" s="544"/>
      <c r="E71" s="545"/>
      <c r="F71" s="196">
        <v>1.3899999999999999E-2</v>
      </c>
      <c r="G71" s="197">
        <f>G24*F71</f>
        <v>4.22004</v>
      </c>
      <c r="H71" s="111"/>
      <c r="I71" s="210" t="s">
        <v>109</v>
      </c>
      <c r="J71" s="211"/>
      <c r="K71" s="211"/>
      <c r="L71" s="269"/>
      <c r="M71" s="270"/>
      <c r="N71" s="270"/>
      <c r="O71" s="270"/>
      <c r="P71" s="270"/>
      <c r="Q71" s="270"/>
      <c r="R71" s="270"/>
      <c r="S71" s="270"/>
      <c r="T71" s="270"/>
      <c r="U71" s="358"/>
      <c r="V71" s="358"/>
      <c r="W71" s="358"/>
      <c r="X71" s="359"/>
    </row>
    <row r="72" spans="2:24" ht="24.95" customHeight="1" x14ac:dyDescent="0.35">
      <c r="B72" s="195" t="s">
        <v>8</v>
      </c>
      <c r="C72" s="543" t="s">
        <v>104</v>
      </c>
      <c r="D72" s="544"/>
      <c r="E72" s="545"/>
      <c r="F72" s="196">
        <v>2.8E-3</v>
      </c>
      <c r="G72" s="197">
        <f>G24*F72</f>
        <v>0.85008000000000006</v>
      </c>
      <c r="H72" s="111"/>
      <c r="I72" s="210" t="s">
        <v>109</v>
      </c>
      <c r="J72" s="211"/>
      <c r="K72" s="211"/>
      <c r="L72" s="269"/>
      <c r="M72" s="270"/>
      <c r="N72" s="270"/>
      <c r="O72" s="270"/>
      <c r="P72" s="270"/>
      <c r="Q72" s="270"/>
      <c r="R72" s="270"/>
      <c r="S72" s="270"/>
      <c r="T72" s="270"/>
      <c r="U72" s="358"/>
      <c r="V72" s="358"/>
      <c r="W72" s="358"/>
      <c r="X72" s="359"/>
    </row>
    <row r="73" spans="2:24" ht="24.95" customHeight="1" x14ac:dyDescent="0.35">
      <c r="B73" s="317" t="s">
        <v>9</v>
      </c>
      <c r="C73" s="538" t="s">
        <v>113</v>
      </c>
      <c r="D73" s="539"/>
      <c r="E73" s="540"/>
      <c r="F73" s="202">
        <v>2.0000000000000001E-4</v>
      </c>
      <c r="G73" s="203">
        <f>G24*F73</f>
        <v>6.072000000000001E-2</v>
      </c>
      <c r="H73" s="111"/>
      <c r="I73" s="210" t="s">
        <v>109</v>
      </c>
      <c r="J73" s="211"/>
      <c r="K73" s="211"/>
      <c r="L73" s="269"/>
      <c r="M73" s="270"/>
      <c r="N73" s="270"/>
      <c r="O73" s="270"/>
      <c r="P73" s="270"/>
      <c r="Q73" s="270"/>
      <c r="R73" s="270"/>
      <c r="S73" s="270"/>
      <c r="T73" s="270"/>
      <c r="U73" s="358"/>
      <c r="V73" s="358"/>
      <c r="W73" s="358"/>
      <c r="X73" s="359"/>
    </row>
    <row r="74" spans="2:24" ht="24.95" customHeight="1" x14ac:dyDescent="0.35">
      <c r="B74" s="317" t="s">
        <v>10</v>
      </c>
      <c r="C74" s="538" t="s">
        <v>105</v>
      </c>
      <c r="D74" s="539"/>
      <c r="E74" s="540"/>
      <c r="F74" s="212">
        <v>6.9999999999999999E-4</v>
      </c>
      <c r="G74" s="205">
        <f>G24*F74</f>
        <v>0.21252000000000001</v>
      </c>
      <c r="H74" s="111"/>
      <c r="I74" s="210" t="s">
        <v>109</v>
      </c>
      <c r="J74" s="211"/>
      <c r="K74" s="211"/>
      <c r="L74" s="269"/>
      <c r="M74" s="270"/>
      <c r="N74" s="270"/>
      <c r="O74" s="270"/>
      <c r="P74" s="270"/>
      <c r="Q74" s="270"/>
      <c r="R74" s="270"/>
      <c r="S74" s="270"/>
      <c r="T74" s="270"/>
      <c r="U74" s="358"/>
      <c r="V74" s="358"/>
      <c r="W74" s="358"/>
      <c r="X74" s="359"/>
    </row>
    <row r="75" spans="2:24" ht="24.95" customHeight="1" x14ac:dyDescent="0.35">
      <c r="B75" s="317" t="s">
        <v>12</v>
      </c>
      <c r="C75" s="512" t="s">
        <v>106</v>
      </c>
      <c r="D75" s="513"/>
      <c r="E75" s="514"/>
      <c r="F75" s="212">
        <v>2.8999999999999998E-3</v>
      </c>
      <c r="G75" s="205">
        <f>G24*F75</f>
        <v>0.88044</v>
      </c>
      <c r="H75" s="111"/>
      <c r="I75" s="210" t="s">
        <v>109</v>
      </c>
      <c r="J75" s="211"/>
      <c r="K75" s="211"/>
      <c r="L75" s="269"/>
      <c r="M75" s="270"/>
      <c r="N75" s="270"/>
      <c r="O75" s="270"/>
      <c r="P75" s="270"/>
      <c r="Q75" s="270"/>
      <c r="R75" s="270"/>
      <c r="S75" s="270"/>
      <c r="T75" s="270"/>
      <c r="U75" s="358"/>
      <c r="V75" s="358"/>
      <c r="W75" s="358"/>
      <c r="X75" s="359"/>
    </row>
    <row r="76" spans="2:24" ht="24.95" customHeight="1" x14ac:dyDescent="0.35">
      <c r="B76" s="317" t="s">
        <v>18</v>
      </c>
      <c r="C76" s="512" t="s">
        <v>28</v>
      </c>
      <c r="D76" s="513"/>
      <c r="E76" s="514"/>
      <c r="F76" s="256"/>
      <c r="G76" s="205"/>
      <c r="H76" s="111"/>
      <c r="I76" s="336" t="s">
        <v>154</v>
      </c>
      <c r="J76" s="245"/>
      <c r="K76" s="245"/>
      <c r="L76" s="261"/>
      <c r="M76" s="260"/>
      <c r="N76" s="260"/>
      <c r="O76" s="260"/>
      <c r="P76" s="260"/>
      <c r="Q76" s="260"/>
      <c r="R76" s="260"/>
      <c r="S76" s="260"/>
      <c r="T76" s="260"/>
      <c r="U76" s="358"/>
      <c r="V76" s="358"/>
      <c r="W76" s="358"/>
      <c r="X76" s="359"/>
    </row>
    <row r="77" spans="2:24" ht="24.95" customHeight="1" x14ac:dyDescent="0.35">
      <c r="B77" s="169"/>
      <c r="C77" s="170"/>
      <c r="D77" s="170"/>
      <c r="E77" s="320" t="s">
        <v>108</v>
      </c>
      <c r="F77" s="214">
        <f>SUM(F70:F76)</f>
        <v>0.1038</v>
      </c>
      <c r="G77" s="173">
        <f>SUM(G70:G76)</f>
        <v>31.513680000000001</v>
      </c>
      <c r="H77" s="111"/>
      <c r="I77" s="338"/>
      <c r="J77" s="245"/>
      <c r="K77" s="245"/>
      <c r="L77" s="261"/>
      <c r="M77" s="260"/>
      <c r="N77" s="260"/>
      <c r="O77" s="260"/>
      <c r="P77" s="260"/>
      <c r="Q77" s="260"/>
      <c r="R77" s="260"/>
      <c r="S77" s="260"/>
      <c r="T77" s="260"/>
      <c r="U77" s="358"/>
      <c r="V77" s="358"/>
      <c r="W77" s="358"/>
      <c r="X77" s="359"/>
    </row>
    <row r="78" spans="2:24" ht="24.95" customHeight="1" x14ac:dyDescent="0.35">
      <c r="B78" s="317" t="s">
        <v>20</v>
      </c>
      <c r="C78" s="541" t="s">
        <v>107</v>
      </c>
      <c r="D78" s="531"/>
      <c r="E78" s="531"/>
      <c r="F78" s="542"/>
      <c r="G78" s="205">
        <f>G77*F44</f>
        <v>12.542444640000003</v>
      </c>
      <c r="H78" s="111"/>
      <c r="I78" s="338"/>
      <c r="J78" s="245"/>
      <c r="K78" s="245"/>
      <c r="L78" s="261"/>
      <c r="M78" s="260"/>
      <c r="N78" s="260"/>
      <c r="O78" s="260"/>
      <c r="P78" s="260"/>
      <c r="Q78" s="260"/>
      <c r="R78" s="260"/>
      <c r="S78" s="260"/>
      <c r="T78" s="260"/>
      <c r="U78" s="358"/>
      <c r="V78" s="358"/>
      <c r="W78" s="358"/>
      <c r="X78" s="359"/>
    </row>
    <row r="79" spans="2:24" ht="24.95" customHeight="1" thickBot="1" x14ac:dyDescent="0.4">
      <c r="B79" s="142"/>
      <c r="C79" s="143"/>
      <c r="D79" s="143"/>
      <c r="E79" s="528" t="s">
        <v>29</v>
      </c>
      <c r="F79" s="529"/>
      <c r="G79" s="190">
        <f>G77+G78</f>
        <v>44.056124640000007</v>
      </c>
      <c r="H79" s="111"/>
      <c r="I79" s="507" t="s">
        <v>274</v>
      </c>
      <c r="J79" s="508"/>
      <c r="K79" s="508"/>
      <c r="L79" s="509"/>
      <c r="M79" s="331"/>
      <c r="N79" s="331"/>
      <c r="O79" s="331"/>
      <c r="P79" s="331"/>
      <c r="Q79" s="331"/>
      <c r="R79" s="331"/>
      <c r="S79" s="331"/>
      <c r="T79" s="331"/>
      <c r="U79" s="358"/>
      <c r="V79" s="358"/>
      <c r="W79" s="358"/>
      <c r="X79" s="359"/>
    </row>
    <row r="80" spans="2:24" ht="27" customHeight="1" x14ac:dyDescent="0.35">
      <c r="B80" s="530"/>
      <c r="C80" s="531"/>
      <c r="D80" s="531"/>
      <c r="E80" s="531"/>
      <c r="F80" s="531"/>
      <c r="G80" s="532"/>
      <c r="H80" s="111"/>
      <c r="I80" s="111"/>
      <c r="J80" s="111"/>
      <c r="K80" s="111"/>
      <c r="L80" s="331"/>
      <c r="M80" s="331"/>
      <c r="N80" s="331"/>
      <c r="O80" s="331"/>
      <c r="P80" s="331"/>
      <c r="Q80" s="331"/>
      <c r="R80" s="331"/>
      <c r="S80" s="331"/>
      <c r="T80" s="331"/>
      <c r="U80" s="358"/>
      <c r="V80" s="358"/>
      <c r="W80" s="358"/>
      <c r="X80" s="359"/>
    </row>
    <row r="81" spans="2:24" ht="24.95" customHeight="1" thickBot="1" x14ac:dyDescent="0.4">
      <c r="B81" s="533" t="s">
        <v>30</v>
      </c>
      <c r="C81" s="528"/>
      <c r="D81" s="528"/>
      <c r="E81" s="528"/>
      <c r="F81" s="528"/>
      <c r="G81" s="534"/>
      <c r="H81" s="111"/>
      <c r="I81" s="111"/>
      <c r="J81" s="111"/>
      <c r="K81" s="111"/>
      <c r="L81" s="331"/>
      <c r="M81" s="331"/>
      <c r="N81" s="331"/>
      <c r="O81" s="331"/>
      <c r="P81" s="331"/>
      <c r="Q81" s="331"/>
      <c r="R81" s="331"/>
      <c r="S81" s="331"/>
      <c r="T81" s="331"/>
      <c r="U81" s="358"/>
      <c r="V81" s="358"/>
      <c r="W81" s="358"/>
      <c r="X81" s="359"/>
    </row>
    <row r="82" spans="2:24" ht="24.95" customHeight="1" x14ac:dyDescent="0.35">
      <c r="B82" s="308" t="s">
        <v>152</v>
      </c>
      <c r="C82" s="525" t="s">
        <v>153</v>
      </c>
      <c r="D82" s="525"/>
      <c r="E82" s="525"/>
      <c r="F82" s="525"/>
      <c r="G82" s="209" t="s">
        <v>67</v>
      </c>
      <c r="H82" s="111"/>
      <c r="I82" s="112" t="s">
        <v>58</v>
      </c>
      <c r="J82" s="367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358"/>
      <c r="V82" s="358"/>
      <c r="W82" s="358"/>
      <c r="X82" s="359"/>
    </row>
    <row r="83" spans="2:24" ht="24.95" customHeight="1" x14ac:dyDescent="0.35">
      <c r="B83" s="312" t="s">
        <v>6</v>
      </c>
      <c r="C83" s="512" t="s">
        <v>31</v>
      </c>
      <c r="D83" s="513"/>
      <c r="E83" s="513"/>
      <c r="F83" s="514"/>
      <c r="G83" s="129">
        <f>'UNIFORMES E EPI''S'!G26+'UNIFORMES E EPI''S'!G27</f>
        <v>0</v>
      </c>
      <c r="H83" s="111"/>
      <c r="I83" s="637" t="s">
        <v>256</v>
      </c>
      <c r="J83" s="368"/>
      <c r="K83" s="366"/>
      <c r="L83" s="366"/>
      <c r="M83" s="366"/>
      <c r="N83" s="366"/>
      <c r="O83" s="366"/>
      <c r="P83" s="366"/>
      <c r="Q83" s="366"/>
      <c r="R83" s="366"/>
      <c r="S83" s="366"/>
      <c r="T83" s="366"/>
      <c r="U83" s="358"/>
      <c r="V83" s="358"/>
      <c r="W83" s="358"/>
      <c r="X83" s="359"/>
    </row>
    <row r="84" spans="2:24" ht="24.95" customHeight="1" x14ac:dyDescent="0.35">
      <c r="B84" s="312" t="s">
        <v>7</v>
      </c>
      <c r="C84" s="512" t="s">
        <v>173</v>
      </c>
      <c r="D84" s="513"/>
      <c r="E84" s="513"/>
      <c r="F84" s="514"/>
      <c r="G84" s="129">
        <f>'UNIFORMES E EPI''S'!G28+'UNIFORMES E EPI''S'!G29</f>
        <v>0</v>
      </c>
      <c r="H84" s="111"/>
      <c r="I84" s="637"/>
      <c r="J84" s="368"/>
      <c r="K84" s="366"/>
      <c r="L84" s="366"/>
      <c r="M84" s="366"/>
      <c r="N84" s="366"/>
      <c r="O84" s="366"/>
      <c r="P84" s="366"/>
      <c r="Q84" s="366"/>
      <c r="R84" s="366"/>
      <c r="S84" s="366"/>
      <c r="T84" s="366"/>
      <c r="U84" s="358"/>
      <c r="V84" s="358"/>
      <c r="W84" s="358"/>
      <c r="X84" s="359"/>
    </row>
    <row r="85" spans="2:24" ht="24.95" customHeight="1" x14ac:dyDescent="0.35">
      <c r="B85" s="312" t="s">
        <v>8</v>
      </c>
      <c r="C85" s="535" t="s">
        <v>32</v>
      </c>
      <c r="D85" s="536"/>
      <c r="E85" s="536"/>
      <c r="F85" s="537"/>
      <c r="G85" s="163"/>
      <c r="H85" s="111"/>
      <c r="I85" s="116"/>
      <c r="J85" s="368"/>
      <c r="K85" s="366"/>
      <c r="L85" s="366"/>
      <c r="M85" s="366"/>
      <c r="N85" s="366"/>
      <c r="O85" s="366"/>
      <c r="P85" s="366"/>
      <c r="Q85" s="366"/>
      <c r="R85" s="366"/>
      <c r="S85" s="366"/>
      <c r="T85" s="366"/>
      <c r="U85" s="358"/>
      <c r="V85" s="358"/>
      <c r="W85" s="358"/>
      <c r="X85" s="359"/>
    </row>
    <row r="86" spans="2:24" ht="24.95" customHeight="1" thickBot="1" x14ac:dyDescent="0.4">
      <c r="B86" s="312" t="s">
        <v>9</v>
      </c>
      <c r="C86" s="512" t="s">
        <v>11</v>
      </c>
      <c r="D86" s="513"/>
      <c r="E86" s="513"/>
      <c r="F86" s="514"/>
      <c r="G86" s="129"/>
      <c r="H86" s="111"/>
      <c r="I86" s="140" t="s">
        <v>154</v>
      </c>
      <c r="J86" s="368"/>
      <c r="K86" s="366"/>
      <c r="L86" s="366"/>
      <c r="M86" s="366"/>
      <c r="N86" s="366"/>
      <c r="O86" s="366"/>
      <c r="P86" s="366"/>
      <c r="Q86" s="366"/>
      <c r="R86" s="366"/>
      <c r="S86" s="366"/>
      <c r="T86" s="366"/>
      <c r="U86" s="358"/>
      <c r="V86" s="358"/>
      <c r="W86" s="358"/>
      <c r="X86" s="359"/>
    </row>
    <row r="87" spans="2:24" ht="24.95" customHeight="1" x14ac:dyDescent="0.35">
      <c r="B87" s="142"/>
      <c r="C87" s="143"/>
      <c r="D87" s="143"/>
      <c r="E87" s="528" t="s">
        <v>51</v>
      </c>
      <c r="F87" s="529"/>
      <c r="G87" s="190">
        <f>SUM(G83:G86)</f>
        <v>0</v>
      </c>
      <c r="H87" s="111"/>
      <c r="I87" s="111"/>
      <c r="J87" s="111"/>
      <c r="K87" s="111"/>
      <c r="L87" s="331"/>
      <c r="M87" s="331"/>
      <c r="N87" s="331"/>
      <c r="O87" s="331"/>
      <c r="P87" s="331"/>
      <c r="Q87" s="331"/>
      <c r="R87" s="331"/>
      <c r="S87" s="331"/>
      <c r="T87" s="331"/>
      <c r="U87" s="358"/>
      <c r="V87" s="358"/>
      <c r="W87" s="358"/>
      <c r="X87" s="359"/>
    </row>
    <row r="88" spans="2:24" ht="21" x14ac:dyDescent="0.35">
      <c r="B88" s="218"/>
      <c r="C88" s="219"/>
      <c r="D88" s="219"/>
      <c r="E88" s="220"/>
      <c r="F88" s="220"/>
      <c r="G88" s="221"/>
      <c r="H88" s="111"/>
      <c r="I88" s="111"/>
      <c r="J88" s="111"/>
      <c r="K88" s="111"/>
      <c r="L88" s="331"/>
      <c r="M88" s="331"/>
      <c r="N88" s="331"/>
      <c r="O88" s="331"/>
      <c r="P88" s="331"/>
      <c r="Q88" s="331"/>
      <c r="R88" s="331"/>
      <c r="S88" s="331"/>
      <c r="T88" s="331"/>
      <c r="U88" s="358"/>
      <c r="V88" s="358"/>
      <c r="W88" s="358"/>
      <c r="X88" s="359"/>
    </row>
    <row r="89" spans="2:24" ht="24.95" customHeight="1" thickBot="1" x14ac:dyDescent="0.4">
      <c r="B89" s="533" t="s">
        <v>33</v>
      </c>
      <c r="C89" s="528"/>
      <c r="D89" s="528"/>
      <c r="E89" s="528"/>
      <c r="F89" s="528"/>
      <c r="G89" s="534"/>
      <c r="H89" s="111"/>
      <c r="I89" s="111"/>
      <c r="J89" s="111"/>
      <c r="K89" s="111"/>
      <c r="L89" s="331"/>
      <c r="M89" s="331"/>
      <c r="N89" s="331"/>
      <c r="O89" s="331"/>
      <c r="P89" s="331"/>
      <c r="Q89" s="331"/>
      <c r="R89" s="331"/>
      <c r="S89" s="331"/>
      <c r="T89" s="331"/>
      <c r="U89" s="358"/>
      <c r="V89" s="358"/>
      <c r="W89" s="358"/>
      <c r="X89" s="359"/>
    </row>
    <row r="90" spans="2:24" ht="83.25" customHeight="1" x14ac:dyDescent="0.35">
      <c r="B90" s="308" t="s">
        <v>118</v>
      </c>
      <c r="C90" s="222" t="s">
        <v>119</v>
      </c>
      <c r="D90" s="222" t="s">
        <v>139</v>
      </c>
      <c r="E90" s="222" t="s">
        <v>125</v>
      </c>
      <c r="F90" s="222" t="s">
        <v>127</v>
      </c>
      <c r="G90" s="209" t="s">
        <v>67</v>
      </c>
      <c r="H90" s="111"/>
      <c r="I90" s="112" t="s">
        <v>58</v>
      </c>
      <c r="J90" s="113"/>
      <c r="K90" s="113"/>
      <c r="L90" s="216"/>
      <c r="M90" s="273"/>
      <c r="N90" s="273"/>
      <c r="O90" s="273"/>
      <c r="P90" s="273"/>
      <c r="Q90" s="273"/>
      <c r="R90" s="273"/>
      <c r="S90" s="273"/>
      <c r="T90" s="273"/>
      <c r="U90" s="276"/>
      <c r="V90" s="276"/>
      <c r="W90" s="276"/>
      <c r="X90" s="83"/>
    </row>
    <row r="91" spans="2:24" ht="51.75" customHeight="1" x14ac:dyDescent="0.35">
      <c r="B91" s="312" t="s">
        <v>6</v>
      </c>
      <c r="C91" s="223" t="s">
        <v>34</v>
      </c>
      <c r="D91" s="224">
        <f>G24+G56+G66+G79+G87</f>
        <v>760.23281400000008</v>
      </c>
      <c r="E91" s="225"/>
      <c r="F91" s="226">
        <v>0.05</v>
      </c>
      <c r="G91" s="129">
        <f>D91*F91</f>
        <v>38.011640700000008</v>
      </c>
      <c r="H91" s="111"/>
      <c r="I91" s="510" t="s">
        <v>120</v>
      </c>
      <c r="J91" s="511"/>
      <c r="K91" s="511"/>
      <c r="L91" s="274"/>
      <c r="M91" s="275"/>
      <c r="N91" s="270"/>
      <c r="O91" s="270"/>
      <c r="P91" s="270"/>
      <c r="Q91" s="270"/>
      <c r="R91" s="270"/>
      <c r="S91" s="270"/>
      <c r="T91" s="270"/>
      <c r="U91" s="270"/>
      <c r="V91" s="270"/>
      <c r="W91" s="276"/>
      <c r="X91" s="83"/>
    </row>
    <row r="92" spans="2:24" ht="62.25" customHeight="1" x14ac:dyDescent="0.3">
      <c r="B92" s="312" t="s">
        <v>7</v>
      </c>
      <c r="C92" s="223" t="s">
        <v>35</v>
      </c>
      <c r="D92" s="224">
        <f>G24+G56+G66+G79+G87+G91</f>
        <v>798.24445470000012</v>
      </c>
      <c r="E92" s="225"/>
      <c r="F92" s="226">
        <v>0.1</v>
      </c>
      <c r="G92" s="129">
        <f>D92*F92</f>
        <v>79.824445470000015</v>
      </c>
      <c r="H92" s="111"/>
      <c r="I92" s="504" t="s">
        <v>121</v>
      </c>
      <c r="J92" s="505"/>
      <c r="K92" s="505"/>
      <c r="L92" s="217"/>
      <c r="M92" s="262"/>
      <c r="N92" s="262"/>
      <c r="O92" s="262"/>
      <c r="P92" s="270"/>
      <c r="Q92" s="270"/>
      <c r="R92" s="270"/>
      <c r="S92" s="270"/>
      <c r="T92" s="270"/>
      <c r="U92" s="270"/>
      <c r="V92" s="270"/>
      <c r="W92" s="270"/>
      <c r="X92" s="97"/>
    </row>
    <row r="93" spans="2:24" ht="47.25" customHeight="1" x14ac:dyDescent="0.35">
      <c r="B93" s="312" t="s">
        <v>8</v>
      </c>
      <c r="C93" s="227" t="s">
        <v>128</v>
      </c>
      <c r="D93" s="228">
        <f>D91+G91+G92</f>
        <v>878.06890017000012</v>
      </c>
      <c r="E93" s="176"/>
      <c r="F93" s="179"/>
      <c r="G93" s="147">
        <f>D93/(1-E97)</f>
        <v>989.37340864225371</v>
      </c>
      <c r="H93" s="111"/>
      <c r="I93" s="116" t="s">
        <v>140</v>
      </c>
      <c r="J93" s="117"/>
      <c r="K93" s="117"/>
      <c r="L93" s="217"/>
      <c r="M93" s="262"/>
      <c r="N93" s="262"/>
      <c r="O93" s="262"/>
      <c r="P93" s="262"/>
      <c r="Q93" s="262"/>
      <c r="R93" s="262"/>
      <c r="S93" s="262"/>
      <c r="T93" s="262"/>
      <c r="U93" s="276"/>
      <c r="V93" s="276"/>
      <c r="W93" s="276"/>
      <c r="X93" s="83"/>
    </row>
    <row r="94" spans="2:24" ht="24.95" customHeight="1" x14ac:dyDescent="0.35">
      <c r="B94" s="312" t="s">
        <v>9</v>
      </c>
      <c r="C94" s="125" t="s">
        <v>36</v>
      </c>
      <c r="D94" s="229"/>
      <c r="E94" s="230">
        <v>1.6500000000000001E-2</v>
      </c>
      <c r="F94" s="231"/>
      <c r="G94" s="147">
        <f>G93*E94</f>
        <v>16.324661242597188</v>
      </c>
      <c r="H94" s="111"/>
      <c r="I94" s="116" t="s">
        <v>156</v>
      </c>
      <c r="J94" s="117"/>
      <c r="K94" s="117"/>
      <c r="L94" s="217"/>
      <c r="M94" s="262"/>
      <c r="N94" s="262"/>
      <c r="O94" s="262"/>
      <c r="P94" s="262"/>
      <c r="Q94" s="262"/>
      <c r="R94" s="262"/>
      <c r="S94" s="262"/>
      <c r="T94" s="262"/>
      <c r="U94" s="276"/>
      <c r="V94" s="276"/>
      <c r="W94" s="276"/>
      <c r="X94" s="83"/>
    </row>
    <row r="95" spans="2:24" ht="24.95" customHeight="1" x14ac:dyDescent="0.35">
      <c r="B95" s="312" t="s">
        <v>9</v>
      </c>
      <c r="C95" s="125" t="s">
        <v>37</v>
      </c>
      <c r="D95" s="229"/>
      <c r="E95" s="230">
        <v>7.5999999999999998E-2</v>
      </c>
      <c r="F95" s="231"/>
      <c r="G95" s="147">
        <f>G93*E95</f>
        <v>75.192379056811276</v>
      </c>
      <c r="H95" s="111"/>
      <c r="I95" s="116" t="s">
        <v>156</v>
      </c>
      <c r="J95" s="117"/>
      <c r="K95" s="118"/>
      <c r="L95" s="217"/>
      <c r="M95" s="262"/>
      <c r="N95" s="262"/>
      <c r="O95" s="262"/>
      <c r="P95" s="262"/>
      <c r="Q95" s="262"/>
      <c r="R95" s="262"/>
      <c r="S95" s="262"/>
      <c r="T95" s="262"/>
      <c r="U95" s="276"/>
      <c r="V95" s="276"/>
      <c r="W95" s="276"/>
      <c r="X95" s="83"/>
    </row>
    <row r="96" spans="2:24" ht="24.95" customHeight="1" x14ac:dyDescent="0.35">
      <c r="B96" s="312" t="s">
        <v>12</v>
      </c>
      <c r="C96" s="125" t="s">
        <v>38</v>
      </c>
      <c r="D96" s="229"/>
      <c r="E96" s="232">
        <v>0.02</v>
      </c>
      <c r="F96" s="232"/>
      <c r="G96" s="147">
        <f>G93*E96</f>
        <v>19.787468172845074</v>
      </c>
      <c r="H96" s="111"/>
      <c r="I96" s="336" t="s">
        <v>137</v>
      </c>
      <c r="J96" s="117"/>
      <c r="K96" s="341"/>
      <c r="L96" s="262"/>
      <c r="M96" s="262"/>
      <c r="N96" s="262"/>
      <c r="O96" s="262"/>
      <c r="P96" s="262"/>
      <c r="Q96" s="262"/>
      <c r="R96" s="262"/>
      <c r="S96" s="262"/>
      <c r="T96" s="262"/>
      <c r="U96" s="276"/>
      <c r="V96" s="276"/>
      <c r="W96" s="276"/>
      <c r="X96" s="83"/>
    </row>
    <row r="97" spans="2:24" ht="24.95" customHeight="1" x14ac:dyDescent="0.35">
      <c r="B97" s="312"/>
      <c r="C97" s="125"/>
      <c r="D97" s="157" t="s">
        <v>126</v>
      </c>
      <c r="E97" s="235">
        <f>E94+E95+E96</f>
        <v>0.1125</v>
      </c>
      <c r="F97" s="232"/>
      <c r="G97" s="147"/>
      <c r="H97" s="111"/>
      <c r="I97" s="338"/>
      <c r="J97" s="245"/>
      <c r="K97" s="337"/>
      <c r="L97" s="260"/>
      <c r="M97" s="260"/>
      <c r="N97" s="260"/>
      <c r="O97" s="260"/>
      <c r="P97" s="260"/>
      <c r="Q97" s="260"/>
      <c r="R97" s="260"/>
      <c r="S97" s="260"/>
      <c r="T97" s="260"/>
      <c r="U97" s="358"/>
      <c r="V97" s="358"/>
      <c r="W97" s="358"/>
      <c r="X97" s="359"/>
    </row>
    <row r="98" spans="2:24" ht="24.95" customHeight="1" thickBot="1" x14ac:dyDescent="0.4">
      <c r="B98" s="142"/>
      <c r="C98" s="143"/>
      <c r="D98" s="143"/>
      <c r="E98" s="526" t="s">
        <v>53</v>
      </c>
      <c r="F98" s="527"/>
      <c r="G98" s="144">
        <f>G91+G92+G94+G95+G96</f>
        <v>229.14059464225357</v>
      </c>
      <c r="H98" s="111"/>
      <c r="I98" s="507" t="s">
        <v>274</v>
      </c>
      <c r="J98" s="508"/>
      <c r="K98" s="508"/>
      <c r="L98" s="509"/>
      <c r="M98" s="331"/>
      <c r="N98" s="331"/>
      <c r="O98" s="331"/>
      <c r="P98" s="331"/>
      <c r="Q98" s="331"/>
      <c r="R98" s="331"/>
      <c r="S98" s="331"/>
      <c r="T98" s="331"/>
      <c r="U98" s="358"/>
      <c r="V98" s="358"/>
      <c r="W98" s="358"/>
      <c r="X98" s="359"/>
    </row>
    <row r="99" spans="2:24" ht="18" customHeight="1" thickBot="1" x14ac:dyDescent="0.4">
      <c r="B99" s="518"/>
      <c r="C99" s="519"/>
      <c r="D99" s="519"/>
      <c r="E99" s="519"/>
      <c r="F99" s="519"/>
      <c r="G99" s="520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259"/>
      <c r="V99" s="259"/>
      <c r="W99" s="259"/>
    </row>
    <row r="100" spans="2:24" ht="24.95" customHeight="1" x14ac:dyDescent="0.35">
      <c r="B100" s="521" t="s">
        <v>129</v>
      </c>
      <c r="C100" s="522"/>
      <c r="D100" s="522"/>
      <c r="E100" s="522"/>
      <c r="F100" s="522"/>
      <c r="G100" s="523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259"/>
      <c r="V100" s="259"/>
      <c r="W100" s="259"/>
    </row>
    <row r="101" spans="2:24" ht="24.95" customHeight="1" x14ac:dyDescent="0.35">
      <c r="B101" s="524" t="s">
        <v>130</v>
      </c>
      <c r="C101" s="525"/>
      <c r="D101" s="525"/>
      <c r="E101" s="525"/>
      <c r="F101" s="525"/>
      <c r="G101" s="238" t="s">
        <v>67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259"/>
      <c r="V101" s="259"/>
      <c r="W101" s="259"/>
    </row>
    <row r="102" spans="2:24" ht="24.95" customHeight="1" x14ac:dyDescent="0.35">
      <c r="B102" s="124" t="s">
        <v>6</v>
      </c>
      <c r="C102" s="512" t="s">
        <v>131</v>
      </c>
      <c r="D102" s="513"/>
      <c r="E102" s="513"/>
      <c r="F102" s="514"/>
      <c r="G102" s="147">
        <f>G24</f>
        <v>303.60000000000002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259"/>
      <c r="V102" s="259"/>
      <c r="W102" s="259"/>
    </row>
    <row r="103" spans="2:24" ht="24.95" customHeight="1" x14ac:dyDescent="0.35">
      <c r="B103" s="124" t="s">
        <v>7</v>
      </c>
      <c r="C103" s="512" t="s">
        <v>132</v>
      </c>
      <c r="D103" s="513"/>
      <c r="E103" s="513"/>
      <c r="F103" s="514"/>
      <c r="G103" s="147">
        <f>G56</f>
        <v>392.34442104000004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259"/>
      <c r="V103" s="259"/>
      <c r="W103" s="259"/>
    </row>
    <row r="104" spans="2:24" ht="24.95" customHeight="1" x14ac:dyDescent="0.35">
      <c r="B104" s="124" t="s">
        <v>8</v>
      </c>
      <c r="C104" s="512" t="s">
        <v>133</v>
      </c>
      <c r="D104" s="513"/>
      <c r="E104" s="513"/>
      <c r="F104" s="514"/>
      <c r="G104" s="129">
        <f>G66</f>
        <v>20.232268319999999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259"/>
      <c r="V104" s="259"/>
      <c r="W104" s="259"/>
    </row>
    <row r="105" spans="2:24" ht="24.95" customHeight="1" x14ac:dyDescent="0.35">
      <c r="B105" s="124" t="s">
        <v>9</v>
      </c>
      <c r="C105" s="512" t="s">
        <v>134</v>
      </c>
      <c r="D105" s="513"/>
      <c r="E105" s="513"/>
      <c r="F105" s="514"/>
      <c r="G105" s="129">
        <f>G79</f>
        <v>44.056124640000007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259"/>
      <c r="V105" s="259"/>
      <c r="W105" s="259"/>
    </row>
    <row r="106" spans="2:24" ht="24.95" customHeight="1" x14ac:dyDescent="0.35">
      <c r="B106" s="124" t="s">
        <v>10</v>
      </c>
      <c r="C106" s="512" t="s">
        <v>135</v>
      </c>
      <c r="D106" s="513"/>
      <c r="E106" s="513"/>
      <c r="F106" s="514"/>
      <c r="G106" s="129">
        <f>G87</f>
        <v>0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259"/>
      <c r="V106" s="259"/>
      <c r="W106" s="259"/>
    </row>
    <row r="107" spans="2:24" ht="24.95" customHeight="1" thickBot="1" x14ac:dyDescent="0.4">
      <c r="B107" s="239" t="s">
        <v>12</v>
      </c>
      <c r="C107" s="515" t="s">
        <v>136</v>
      </c>
      <c r="D107" s="516"/>
      <c r="E107" s="516"/>
      <c r="F107" s="517"/>
      <c r="G107" s="240">
        <f>G98</f>
        <v>229.14059464225357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259"/>
      <c r="V107" s="259"/>
      <c r="W107" s="259"/>
    </row>
    <row r="108" spans="2:24" ht="24.95" customHeight="1" thickBot="1" x14ac:dyDescent="0.4">
      <c r="B108" s="241"/>
      <c r="C108" s="242"/>
      <c r="D108" s="631" t="s">
        <v>138</v>
      </c>
      <c r="E108" s="631"/>
      <c r="F108" s="632"/>
      <c r="G108" s="243">
        <f>SUM(G102:G107)</f>
        <v>989.37340864225371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259"/>
      <c r="V108" s="259"/>
      <c r="W108" s="259"/>
    </row>
    <row r="109" spans="2:24" ht="18" customHeight="1" x14ac:dyDescent="0.25">
      <c r="B109" s="5"/>
      <c r="C109" s="5"/>
      <c r="D109" s="5"/>
      <c r="E109" s="5"/>
      <c r="F109" s="6"/>
      <c r="G109" s="7"/>
      <c r="J109" s="1"/>
      <c r="K109" s="1"/>
      <c r="L109" s="1"/>
      <c r="M109" s="1"/>
      <c r="N109" s="1"/>
      <c r="O109" s="1"/>
      <c r="P109" s="1"/>
    </row>
    <row r="110" spans="2:24" ht="20.25" x14ac:dyDescent="0.3">
      <c r="C110" s="19"/>
    </row>
    <row r="111" spans="2:24" x14ac:dyDescent="0.25">
      <c r="C111" s="4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</sheetData>
  <sheetProtection deleteColumns="0"/>
  <mergeCells count="116">
    <mergeCell ref="I1:K1"/>
    <mergeCell ref="C106:F106"/>
    <mergeCell ref="C107:F107"/>
    <mergeCell ref="B99:G99"/>
    <mergeCell ref="B100:G100"/>
    <mergeCell ref="B101:F101"/>
    <mergeCell ref="C102:F102"/>
    <mergeCell ref="E98:F98"/>
    <mergeCell ref="B89:G89"/>
    <mergeCell ref="C83:F83"/>
    <mergeCell ref="C84:F84"/>
    <mergeCell ref="C85:F85"/>
    <mergeCell ref="C86:F86"/>
    <mergeCell ref="E87:F87"/>
    <mergeCell ref="C103:F103"/>
    <mergeCell ref="C104:F104"/>
    <mergeCell ref="C105:F105"/>
    <mergeCell ref="C76:E76"/>
    <mergeCell ref="C78:F78"/>
    <mergeCell ref="E79:F79"/>
    <mergeCell ref="B80:G80"/>
    <mergeCell ref="B81:G81"/>
    <mergeCell ref="C82:F82"/>
    <mergeCell ref="C73:E73"/>
    <mergeCell ref="C59:E59"/>
    <mergeCell ref="C51:F51"/>
    <mergeCell ref="C52:F52"/>
    <mergeCell ref="C53:F53"/>
    <mergeCell ref="C54:F54"/>
    <mergeCell ref="I62:K62"/>
    <mergeCell ref="C74:E74"/>
    <mergeCell ref="C75:E75"/>
    <mergeCell ref="C63:E63"/>
    <mergeCell ref="C64:E64"/>
    <mergeCell ref="C60:E60"/>
    <mergeCell ref="I60:K60"/>
    <mergeCell ref="C61:E61"/>
    <mergeCell ref="I61:K61"/>
    <mergeCell ref="C70:E70"/>
    <mergeCell ref="C71:E71"/>
    <mergeCell ref="C72:E72"/>
    <mergeCell ref="C65:E65"/>
    <mergeCell ref="I65:K65"/>
    <mergeCell ref="B67:G67"/>
    <mergeCell ref="B68:G68"/>
    <mergeCell ref="C69:E69"/>
    <mergeCell ref="I66:L66"/>
    <mergeCell ref="B1:G1"/>
    <mergeCell ref="B2:D2"/>
    <mergeCell ref="E2:G2"/>
    <mergeCell ref="B3:D3"/>
    <mergeCell ref="E3:G3"/>
    <mergeCell ref="B10:D10"/>
    <mergeCell ref="E10:G10"/>
    <mergeCell ref="B11:D11"/>
    <mergeCell ref="E11:G11"/>
    <mergeCell ref="B7:D7"/>
    <mergeCell ref="E7:G7"/>
    <mergeCell ref="B8:D8"/>
    <mergeCell ref="E8:G8"/>
    <mergeCell ref="B9:D9"/>
    <mergeCell ref="E9:G9"/>
    <mergeCell ref="B4:D4"/>
    <mergeCell ref="E4:G4"/>
    <mergeCell ref="B5:D5"/>
    <mergeCell ref="E5:G5"/>
    <mergeCell ref="B6:D6"/>
    <mergeCell ref="E6:G6"/>
    <mergeCell ref="B12:G12"/>
    <mergeCell ref="B16:G16"/>
    <mergeCell ref="B17:G17"/>
    <mergeCell ref="B13:D14"/>
    <mergeCell ref="E13:G13"/>
    <mergeCell ref="E14:G14"/>
    <mergeCell ref="B15:D15"/>
    <mergeCell ref="E15:G15"/>
    <mergeCell ref="I79:L79"/>
    <mergeCell ref="E24:F24"/>
    <mergeCell ref="B25:G25"/>
    <mergeCell ref="B26:G26"/>
    <mergeCell ref="B27:G27"/>
    <mergeCell ref="C28:E28"/>
    <mergeCell ref="C39:E39"/>
    <mergeCell ref="C40:E40"/>
    <mergeCell ref="C41:E41"/>
    <mergeCell ref="C36:E36"/>
    <mergeCell ref="C37:E37"/>
    <mergeCell ref="C38:E38"/>
    <mergeCell ref="B45:G45"/>
    <mergeCell ref="C46:F46"/>
    <mergeCell ref="E56:F56"/>
    <mergeCell ref="B57:G57"/>
    <mergeCell ref="I98:L98"/>
    <mergeCell ref="I83:I84"/>
    <mergeCell ref="D108:F108"/>
    <mergeCell ref="I29:K29"/>
    <mergeCell ref="I38:K38"/>
    <mergeCell ref="I47:K48"/>
    <mergeCell ref="I49:K50"/>
    <mergeCell ref="I63:K63"/>
    <mergeCell ref="I92:K92"/>
    <mergeCell ref="I91:K91"/>
    <mergeCell ref="C29:D29"/>
    <mergeCell ref="C30:D30"/>
    <mergeCell ref="C32:F32"/>
    <mergeCell ref="B34:G34"/>
    <mergeCell ref="C35:E35"/>
    <mergeCell ref="B47:B48"/>
    <mergeCell ref="C47:C48"/>
    <mergeCell ref="G47:G48"/>
    <mergeCell ref="B49:B50"/>
    <mergeCell ref="C49:D50"/>
    <mergeCell ref="G49:G50"/>
    <mergeCell ref="C42:E42"/>
    <mergeCell ref="C43:E43"/>
    <mergeCell ref="B58:G58"/>
  </mergeCells>
  <hyperlinks>
    <hyperlink ref="J2" location="RESUMO!A1" display="&lt;- RESUMO"/>
    <hyperlink ref="I66:L66" r:id="rId1" display="¹Link: https://transparencia.stj.jus.br/wp-content/uploads/Manual_do_Modelo_de_Planilhas_de_Custos_do_STJ.pdf"/>
    <hyperlink ref="I79:L79" r:id="rId2" display="¹Link: https://transparencia.stj.jus.br/wp-content/uploads/Manual_do_Modelo_de_Planilhas_de_Custos_do_STJ.pdf"/>
    <hyperlink ref="I98:L98" r:id="rId3" display="¹Link: https://transparencia.stj.jus.br/wp-content/uploads/Manual_do_Modelo_de_Planilhas_de_Custos_do_STJ.pdf"/>
    <hyperlink ref="I83:I84" location="'UNIFORMES E EPI''S'!A1" display="Valor obtido na aba &quot;Uniformes e Epi's&quot;"/>
  </hyperlinks>
  <pageMargins left="0.511811024" right="0.511811024" top="0.78740157499999996" bottom="0.78740157499999996" header="0.31496062000000002" footer="0.31496062000000002"/>
  <pageSetup paperSize="9" scale="50" fitToHeight="0" orientation="portrait" r:id="rId4"/>
  <legacy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112"/>
  <sheetViews>
    <sheetView zoomScale="60" zoomScaleNormal="60" workbookViewId="0">
      <selection activeCell="J2" sqref="J2"/>
    </sheetView>
  </sheetViews>
  <sheetFormatPr defaultRowHeight="15" x14ac:dyDescent="0.25"/>
  <cols>
    <col min="1" max="1" width="3.28515625" style="8" customWidth="1"/>
    <col min="2" max="2" width="10.5703125" style="8" customWidth="1"/>
    <col min="3" max="3" width="61.140625" style="8" customWidth="1"/>
    <col min="4" max="4" width="41.5703125" style="8" customWidth="1"/>
    <col min="5" max="5" width="36" style="8" customWidth="1"/>
    <col min="6" max="6" width="37.28515625" style="8" customWidth="1"/>
    <col min="7" max="7" width="25.5703125" style="8" customWidth="1"/>
    <col min="8" max="8" width="2.28515625" style="8" customWidth="1"/>
    <col min="9" max="9" width="60.7109375" style="8" customWidth="1"/>
    <col min="10" max="11" width="55.7109375" style="8" customWidth="1"/>
    <col min="12" max="12" width="4.140625" style="8" customWidth="1"/>
    <col min="13" max="13" width="12.5703125" style="8" customWidth="1"/>
    <col min="14" max="14" width="13.85546875" style="8" customWidth="1"/>
    <col min="15" max="15" width="14" style="8" customWidth="1"/>
    <col min="16" max="16" width="14.28515625" style="8" customWidth="1"/>
    <col min="17" max="17" width="15.140625" style="8" customWidth="1"/>
    <col min="18" max="18" width="16" style="8" customWidth="1"/>
    <col min="19" max="19" width="14.7109375" style="8" customWidth="1"/>
    <col min="20" max="20" width="13" style="8" customWidth="1"/>
    <col min="21" max="16384" width="9.140625" style="8"/>
  </cols>
  <sheetData>
    <row r="1" spans="2:23" ht="39.950000000000003" customHeight="1" thickBot="1" x14ac:dyDescent="0.4">
      <c r="B1" s="610" t="s">
        <v>39</v>
      </c>
      <c r="C1" s="611"/>
      <c r="D1" s="611"/>
      <c r="E1" s="611"/>
      <c r="F1" s="611"/>
      <c r="G1" s="612"/>
      <c r="H1" s="110"/>
      <c r="I1" s="503" t="s">
        <v>54</v>
      </c>
      <c r="J1" s="503"/>
      <c r="K1" s="503"/>
      <c r="L1" s="258"/>
      <c r="M1" s="258"/>
      <c r="N1" s="258"/>
      <c r="O1" s="258"/>
      <c r="P1" s="258"/>
      <c r="Q1" s="258"/>
      <c r="R1" s="258"/>
      <c r="S1" s="258"/>
      <c r="T1" s="258"/>
      <c r="U1" s="259"/>
      <c r="V1" s="259"/>
      <c r="W1" s="259"/>
    </row>
    <row r="2" spans="2:23" ht="24.95" customHeight="1" x14ac:dyDescent="0.35">
      <c r="B2" s="613" t="s">
        <v>0</v>
      </c>
      <c r="C2" s="614"/>
      <c r="D2" s="614"/>
      <c r="E2" s="615"/>
      <c r="F2" s="616"/>
      <c r="G2" s="617"/>
      <c r="H2" s="111"/>
      <c r="I2" s="112" t="s">
        <v>58</v>
      </c>
      <c r="J2" s="425" t="s">
        <v>294</v>
      </c>
      <c r="K2" s="273"/>
      <c r="L2" s="273"/>
      <c r="M2" s="260"/>
      <c r="N2" s="260"/>
      <c r="O2" s="260"/>
      <c r="P2" s="260"/>
      <c r="Q2" s="260"/>
      <c r="R2" s="260"/>
      <c r="S2" s="260"/>
      <c r="T2" s="260"/>
      <c r="U2" s="259"/>
      <c r="V2" s="259"/>
      <c r="W2" s="259"/>
    </row>
    <row r="3" spans="2:23" ht="24.95" customHeight="1" x14ac:dyDescent="0.35">
      <c r="B3" s="596" t="s">
        <v>1</v>
      </c>
      <c r="C3" s="597"/>
      <c r="D3" s="597"/>
      <c r="E3" s="595"/>
      <c r="F3" s="547"/>
      <c r="G3" s="548"/>
      <c r="H3" s="115"/>
      <c r="I3" s="116"/>
      <c r="J3" s="261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59"/>
      <c r="V3" s="259"/>
      <c r="W3" s="259"/>
    </row>
    <row r="4" spans="2:23" ht="24.95" customHeight="1" x14ac:dyDescent="0.35">
      <c r="B4" s="596" t="s">
        <v>2</v>
      </c>
      <c r="C4" s="597"/>
      <c r="D4" s="597"/>
      <c r="E4" s="595"/>
      <c r="F4" s="547"/>
      <c r="G4" s="548"/>
      <c r="H4" s="115"/>
      <c r="I4" s="116"/>
      <c r="J4" s="261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59"/>
      <c r="W4" s="259"/>
    </row>
    <row r="5" spans="2:23" ht="24.95" customHeight="1" x14ac:dyDescent="0.35">
      <c r="B5" s="598" t="s">
        <v>55</v>
      </c>
      <c r="C5" s="599"/>
      <c r="D5" s="600"/>
      <c r="E5" s="601"/>
      <c r="F5" s="602"/>
      <c r="G5" s="603"/>
      <c r="H5" s="115"/>
      <c r="I5" s="116"/>
      <c r="J5" s="261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59"/>
      <c r="W5" s="259"/>
    </row>
    <row r="6" spans="2:23" ht="24.95" customHeight="1" x14ac:dyDescent="0.35">
      <c r="B6" s="596" t="s">
        <v>3</v>
      </c>
      <c r="C6" s="597"/>
      <c r="D6" s="597"/>
      <c r="E6" s="595" t="s">
        <v>56</v>
      </c>
      <c r="F6" s="547"/>
      <c r="G6" s="548"/>
      <c r="H6" s="115"/>
      <c r="I6" s="116"/>
      <c r="J6" s="261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59"/>
      <c r="V6" s="259"/>
      <c r="W6" s="259"/>
    </row>
    <row r="7" spans="2:23" ht="24.95" customHeight="1" x14ac:dyDescent="0.35">
      <c r="B7" s="618" t="s">
        <v>40</v>
      </c>
      <c r="C7" s="619"/>
      <c r="D7" s="619"/>
      <c r="E7" s="601"/>
      <c r="F7" s="602"/>
      <c r="G7" s="603"/>
      <c r="H7" s="115"/>
      <c r="I7" s="116"/>
      <c r="J7" s="261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59"/>
      <c r="V7" s="259"/>
      <c r="W7" s="259"/>
    </row>
    <row r="8" spans="2:23" ht="24.95" customHeight="1" x14ac:dyDescent="0.35">
      <c r="B8" s="607" t="s">
        <v>57</v>
      </c>
      <c r="C8" s="608"/>
      <c r="D8" s="609"/>
      <c r="E8" s="601"/>
      <c r="F8" s="602"/>
      <c r="G8" s="603"/>
      <c r="H8" s="115"/>
      <c r="I8" s="116"/>
      <c r="J8" s="261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59"/>
      <c r="V8" s="259"/>
      <c r="W8" s="259"/>
    </row>
    <row r="9" spans="2:23" ht="24.95" customHeight="1" x14ac:dyDescent="0.35">
      <c r="B9" s="607" t="s">
        <v>45</v>
      </c>
      <c r="C9" s="608"/>
      <c r="D9" s="609"/>
      <c r="E9" s="595" t="s">
        <v>196</v>
      </c>
      <c r="F9" s="547"/>
      <c r="G9" s="548"/>
      <c r="H9" s="111"/>
      <c r="I9" s="116" t="s">
        <v>59</v>
      </c>
      <c r="J9" s="217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59"/>
      <c r="V9" s="259"/>
      <c r="W9" s="259"/>
    </row>
    <row r="10" spans="2:23" ht="24.95" customHeight="1" x14ac:dyDescent="0.35">
      <c r="B10" s="596" t="s">
        <v>4</v>
      </c>
      <c r="C10" s="597"/>
      <c r="D10" s="597"/>
      <c r="E10" s="595">
        <v>12</v>
      </c>
      <c r="F10" s="547"/>
      <c r="G10" s="548"/>
      <c r="H10" s="115"/>
      <c r="I10" s="116"/>
      <c r="J10" s="261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59"/>
      <c r="V10" s="259"/>
      <c r="W10" s="259"/>
    </row>
    <row r="11" spans="2:23" ht="24.95" customHeight="1" x14ac:dyDescent="0.35">
      <c r="B11" s="598" t="s">
        <v>122</v>
      </c>
      <c r="C11" s="599"/>
      <c r="D11" s="600"/>
      <c r="E11" s="601" t="s">
        <v>123</v>
      </c>
      <c r="F11" s="602"/>
      <c r="G11" s="603"/>
      <c r="H11" s="115"/>
      <c r="I11" s="116" t="s">
        <v>124</v>
      </c>
      <c r="J11" s="261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59"/>
      <c r="V11" s="259"/>
      <c r="W11" s="259"/>
    </row>
    <row r="12" spans="2:23" ht="24.95" customHeight="1" x14ac:dyDescent="0.35">
      <c r="B12" s="604"/>
      <c r="C12" s="605"/>
      <c r="D12" s="605"/>
      <c r="E12" s="605"/>
      <c r="F12" s="595"/>
      <c r="G12" s="606"/>
      <c r="H12" s="115"/>
      <c r="I12" s="116"/>
      <c r="J12" s="261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59"/>
      <c r="V12" s="259"/>
      <c r="W12" s="259"/>
    </row>
    <row r="13" spans="2:23" ht="24.95" customHeight="1" x14ac:dyDescent="0.35">
      <c r="B13" s="581" t="s">
        <v>41</v>
      </c>
      <c r="C13" s="582"/>
      <c r="D13" s="583"/>
      <c r="E13" s="587" t="s">
        <v>197</v>
      </c>
      <c r="F13" s="588"/>
      <c r="G13" s="589"/>
      <c r="H13" s="115"/>
      <c r="I13" s="116"/>
      <c r="J13" s="217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59"/>
      <c r="V13" s="259"/>
      <c r="W13" s="259"/>
    </row>
    <row r="14" spans="2:23" ht="24.95" customHeight="1" x14ac:dyDescent="0.35">
      <c r="B14" s="584"/>
      <c r="C14" s="585"/>
      <c r="D14" s="586"/>
      <c r="E14" s="590" t="s">
        <v>184</v>
      </c>
      <c r="F14" s="591"/>
      <c r="G14" s="592"/>
      <c r="H14" s="115"/>
      <c r="I14" s="116"/>
      <c r="J14" s="217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59"/>
      <c r="V14" s="259"/>
      <c r="W14" s="259"/>
    </row>
    <row r="15" spans="2:23" ht="24.95" customHeight="1" thickBot="1" x14ac:dyDescent="0.4">
      <c r="B15" s="593" t="s">
        <v>42</v>
      </c>
      <c r="C15" s="594"/>
      <c r="D15" s="594"/>
      <c r="E15" s="595">
        <v>1</v>
      </c>
      <c r="F15" s="547"/>
      <c r="G15" s="548"/>
      <c r="H15" s="115"/>
      <c r="I15" s="140"/>
      <c r="J15" s="217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59"/>
      <c r="V15" s="259"/>
      <c r="W15" s="259"/>
    </row>
    <row r="16" spans="2:23" ht="24.95" customHeight="1" x14ac:dyDescent="0.35">
      <c r="B16" s="578" t="s">
        <v>5</v>
      </c>
      <c r="C16" s="579"/>
      <c r="D16" s="579"/>
      <c r="E16" s="579"/>
      <c r="F16" s="579"/>
      <c r="G16" s="580"/>
      <c r="H16" s="115"/>
      <c r="I16" s="115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259"/>
      <c r="V16" s="259"/>
      <c r="W16" s="259"/>
    </row>
    <row r="17" spans="2:23" ht="24.95" customHeight="1" thickBot="1" x14ac:dyDescent="0.4">
      <c r="B17" s="533" t="s">
        <v>49</v>
      </c>
      <c r="C17" s="528"/>
      <c r="D17" s="528"/>
      <c r="E17" s="528"/>
      <c r="F17" s="528"/>
      <c r="G17" s="534"/>
      <c r="H17" s="115"/>
      <c r="I17" s="115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259"/>
      <c r="V17" s="259"/>
      <c r="W17" s="259"/>
    </row>
    <row r="18" spans="2:23" ht="24.95" customHeight="1" x14ac:dyDescent="0.35">
      <c r="B18" s="321" t="s">
        <v>62</v>
      </c>
      <c r="C18" s="320" t="s">
        <v>63</v>
      </c>
      <c r="D18" s="322" t="s">
        <v>64</v>
      </c>
      <c r="E18" s="322" t="s">
        <v>65</v>
      </c>
      <c r="F18" s="322" t="s">
        <v>66</v>
      </c>
      <c r="G18" s="123" t="s">
        <v>67</v>
      </c>
      <c r="H18" s="115"/>
      <c r="I18" s="112" t="s">
        <v>58</v>
      </c>
      <c r="J18" s="113"/>
      <c r="K18" s="216"/>
      <c r="L18" s="273"/>
      <c r="M18" s="260"/>
      <c r="N18" s="260"/>
      <c r="O18" s="260"/>
      <c r="P18" s="260"/>
      <c r="Q18" s="260"/>
      <c r="R18" s="260"/>
      <c r="S18" s="260"/>
      <c r="T18" s="260"/>
      <c r="U18" s="259"/>
      <c r="V18" s="259"/>
      <c r="W18" s="259"/>
    </row>
    <row r="19" spans="2:23" ht="24.95" customHeight="1" x14ac:dyDescent="0.35">
      <c r="B19" s="124" t="s">
        <v>6</v>
      </c>
      <c r="C19" s="125" t="s">
        <v>43</v>
      </c>
      <c r="D19" s="126" t="s">
        <v>68</v>
      </c>
      <c r="E19" s="127">
        <v>1</v>
      </c>
      <c r="F19" s="128">
        <v>0</v>
      </c>
      <c r="G19" s="129">
        <f>F19</f>
        <v>0</v>
      </c>
      <c r="H19" s="111"/>
      <c r="I19" s="323" t="s">
        <v>312</v>
      </c>
      <c r="J19" s="131"/>
      <c r="K19" s="261"/>
      <c r="L19" s="260"/>
      <c r="M19" s="260"/>
      <c r="N19" s="260"/>
      <c r="O19" s="260"/>
      <c r="P19" s="260"/>
      <c r="Q19" s="260"/>
      <c r="R19" s="260"/>
      <c r="S19" s="260"/>
      <c r="T19" s="260"/>
      <c r="U19" s="259"/>
      <c r="V19" s="259"/>
      <c r="W19" s="259"/>
    </row>
    <row r="20" spans="2:23" ht="24.95" customHeight="1" x14ac:dyDescent="0.35">
      <c r="B20" s="124" t="s">
        <v>7</v>
      </c>
      <c r="C20" s="125" t="s">
        <v>44</v>
      </c>
      <c r="D20" s="126" t="s">
        <v>68</v>
      </c>
      <c r="E20" s="127">
        <v>220</v>
      </c>
      <c r="F20" s="132">
        <f>(G19+G21)/E20</f>
        <v>0</v>
      </c>
      <c r="G20" s="129">
        <f>F20</f>
        <v>0</v>
      </c>
      <c r="H20" s="111"/>
      <c r="I20" s="116" t="s">
        <v>159</v>
      </c>
      <c r="J20" s="117"/>
      <c r="K20" s="217"/>
      <c r="L20" s="262"/>
      <c r="M20" s="262"/>
      <c r="N20" s="262"/>
      <c r="O20" s="262"/>
      <c r="P20" s="262"/>
      <c r="Q20" s="260"/>
      <c r="R20" s="260"/>
      <c r="S20" s="260"/>
      <c r="T20" s="260"/>
      <c r="U20" s="259"/>
      <c r="V20" s="259"/>
      <c r="W20" s="259"/>
    </row>
    <row r="21" spans="2:23" ht="24.95" customHeight="1" x14ac:dyDescent="0.35">
      <c r="B21" s="124" t="s">
        <v>8</v>
      </c>
      <c r="C21" s="125" t="s">
        <v>180</v>
      </c>
      <c r="D21" s="133">
        <v>0</v>
      </c>
      <c r="E21" s="134">
        <v>0</v>
      </c>
      <c r="F21" s="132">
        <f>F19*D21</f>
        <v>0</v>
      </c>
      <c r="G21" s="129">
        <f>F21</f>
        <v>0</v>
      </c>
      <c r="H21" s="111"/>
      <c r="I21" s="250"/>
      <c r="J21" s="251"/>
      <c r="K21" s="283"/>
      <c r="L21" s="284"/>
      <c r="M21" s="284"/>
      <c r="N21" s="284"/>
      <c r="O21" s="284"/>
      <c r="P21" s="284"/>
      <c r="Q21" s="284"/>
      <c r="R21" s="284"/>
      <c r="S21" s="284"/>
      <c r="T21" s="284"/>
      <c r="U21" s="259"/>
      <c r="V21" s="259"/>
      <c r="W21" s="259"/>
    </row>
    <row r="22" spans="2:23" ht="24.95" customHeight="1" x14ac:dyDescent="0.35">
      <c r="B22" s="124" t="s">
        <v>9</v>
      </c>
      <c r="C22" s="125" t="s">
        <v>69</v>
      </c>
      <c r="D22" s="133">
        <v>0</v>
      </c>
      <c r="E22" s="134">
        <v>0</v>
      </c>
      <c r="F22" s="132">
        <f>F20*D22</f>
        <v>0</v>
      </c>
      <c r="G22" s="129">
        <f>F22*E22</f>
        <v>0</v>
      </c>
      <c r="H22" s="111"/>
      <c r="I22" s="135"/>
      <c r="J22" s="136"/>
      <c r="K22" s="263"/>
      <c r="L22" s="264"/>
      <c r="M22" s="264"/>
      <c r="N22" s="264"/>
      <c r="O22" s="264"/>
      <c r="P22" s="264"/>
      <c r="Q22" s="264"/>
      <c r="R22" s="264"/>
      <c r="S22" s="264"/>
      <c r="T22" s="264"/>
      <c r="U22" s="259"/>
      <c r="V22" s="259"/>
      <c r="W22" s="259"/>
    </row>
    <row r="23" spans="2:23" ht="24.95" customHeight="1" thickBot="1" x14ac:dyDescent="0.4">
      <c r="B23" s="124" t="s">
        <v>10</v>
      </c>
      <c r="C23" s="125" t="s">
        <v>11</v>
      </c>
      <c r="D23" s="138"/>
      <c r="E23" s="132" t="s">
        <v>46</v>
      </c>
      <c r="F23" s="132"/>
      <c r="G23" s="129"/>
      <c r="H23" s="139"/>
      <c r="I23" s="140" t="s">
        <v>154</v>
      </c>
      <c r="J23" s="141"/>
      <c r="K23" s="217"/>
      <c r="L23" s="262"/>
      <c r="M23" s="262"/>
      <c r="N23" s="262"/>
      <c r="O23" s="262"/>
      <c r="P23" s="262"/>
      <c r="Q23" s="262"/>
      <c r="R23" s="262"/>
      <c r="S23" s="262"/>
      <c r="T23" s="262"/>
      <c r="U23" s="259"/>
      <c r="V23" s="259"/>
      <c r="W23" s="259"/>
    </row>
    <row r="24" spans="2:23" ht="24.95" customHeight="1" x14ac:dyDescent="0.35">
      <c r="B24" s="142"/>
      <c r="C24" s="143"/>
      <c r="D24" s="143"/>
      <c r="E24" s="528" t="s">
        <v>50</v>
      </c>
      <c r="F24" s="529"/>
      <c r="G24" s="144">
        <f>G19+G21+G22</f>
        <v>0</v>
      </c>
      <c r="H24" s="139"/>
      <c r="I24" s="139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259"/>
      <c r="V24" s="259"/>
      <c r="W24" s="259"/>
    </row>
    <row r="25" spans="2:23" s="36" customFormat="1" ht="59.25" customHeight="1" x14ac:dyDescent="0.35">
      <c r="B25" s="621" t="s">
        <v>70</v>
      </c>
      <c r="C25" s="621"/>
      <c r="D25" s="621"/>
      <c r="E25" s="621"/>
      <c r="F25" s="621"/>
      <c r="G25" s="621"/>
      <c r="H25" s="139"/>
      <c r="I25" s="139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259"/>
      <c r="V25" s="259"/>
      <c r="W25" s="259"/>
    </row>
    <row r="26" spans="2:23" ht="21" x14ac:dyDescent="0.35">
      <c r="B26" s="546"/>
      <c r="C26" s="547"/>
      <c r="D26" s="547"/>
      <c r="E26" s="547"/>
      <c r="F26" s="547"/>
      <c r="G26" s="548"/>
      <c r="H26" s="115"/>
      <c r="I26" s="115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259"/>
      <c r="V26" s="259"/>
      <c r="W26" s="259"/>
    </row>
    <row r="27" spans="2:23" ht="24.95" customHeight="1" x14ac:dyDescent="0.35">
      <c r="B27" s="533" t="s">
        <v>13</v>
      </c>
      <c r="C27" s="528"/>
      <c r="D27" s="528"/>
      <c r="E27" s="528"/>
      <c r="F27" s="528"/>
      <c r="G27" s="534"/>
      <c r="H27" s="115"/>
      <c r="I27" s="115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259"/>
      <c r="V27" s="259"/>
      <c r="W27" s="259"/>
    </row>
    <row r="28" spans="2:23" ht="24.95" customHeight="1" thickBot="1" x14ac:dyDescent="0.4">
      <c r="B28" s="552" t="s">
        <v>72</v>
      </c>
      <c r="C28" s="553"/>
      <c r="D28" s="553"/>
      <c r="E28" s="553"/>
      <c r="F28" s="553"/>
      <c r="G28" s="554"/>
      <c r="H28" s="115"/>
      <c r="I28" s="115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259"/>
      <c r="V28" s="259"/>
      <c r="W28" s="259"/>
    </row>
    <row r="29" spans="2:23" ht="24.95" customHeight="1" x14ac:dyDescent="0.35">
      <c r="B29" s="321" t="s">
        <v>73</v>
      </c>
      <c r="C29" s="576" t="s">
        <v>74</v>
      </c>
      <c r="D29" s="555"/>
      <c r="E29" s="577"/>
      <c r="F29" s="322" t="s">
        <v>64</v>
      </c>
      <c r="G29" s="123" t="s">
        <v>67</v>
      </c>
      <c r="H29" s="115"/>
      <c r="I29" s="112" t="s">
        <v>58</v>
      </c>
      <c r="J29" s="113"/>
      <c r="K29" s="113"/>
      <c r="L29" s="216"/>
      <c r="M29" s="260"/>
      <c r="N29" s="260"/>
      <c r="O29" s="260"/>
      <c r="P29" s="260"/>
      <c r="Q29" s="260"/>
      <c r="R29" s="260"/>
      <c r="S29" s="260"/>
      <c r="T29" s="260"/>
      <c r="U29" s="259"/>
      <c r="V29" s="259"/>
      <c r="W29" s="259"/>
    </row>
    <row r="30" spans="2:23" ht="53.25" customHeight="1" x14ac:dyDescent="0.35">
      <c r="B30" s="124" t="s">
        <v>6</v>
      </c>
      <c r="C30" s="531" t="s">
        <v>75</v>
      </c>
      <c r="D30" s="542"/>
      <c r="E30" s="146" t="s">
        <v>76</v>
      </c>
      <c r="F30" s="146">
        <v>8.3299999999999999E-2</v>
      </c>
      <c r="G30" s="147">
        <f>G24*F30</f>
        <v>0</v>
      </c>
      <c r="H30" s="115"/>
      <c r="I30" s="504" t="s">
        <v>79</v>
      </c>
      <c r="J30" s="505"/>
      <c r="K30" s="505"/>
      <c r="L30" s="217"/>
      <c r="M30" s="262"/>
      <c r="N30" s="262"/>
      <c r="O30" s="262"/>
      <c r="P30" s="262"/>
      <c r="Q30" s="262"/>
      <c r="R30" s="262"/>
      <c r="S30" s="262"/>
      <c r="T30" s="262"/>
      <c r="U30" s="259"/>
      <c r="V30" s="259"/>
      <c r="W30" s="259"/>
    </row>
    <row r="31" spans="2:23" ht="24.95" customHeight="1" thickBot="1" x14ac:dyDescent="0.4">
      <c r="B31" s="124" t="s">
        <v>7</v>
      </c>
      <c r="C31" s="531" t="s">
        <v>48</v>
      </c>
      <c r="D31" s="542"/>
      <c r="E31" s="148" t="s">
        <v>77</v>
      </c>
      <c r="F31" s="148">
        <v>0.121</v>
      </c>
      <c r="G31" s="147">
        <f>G24*F31</f>
        <v>0</v>
      </c>
      <c r="H31" s="115"/>
      <c r="I31" s="140" t="s">
        <v>80</v>
      </c>
      <c r="J31" s="252"/>
      <c r="K31" s="252"/>
      <c r="L31" s="261"/>
      <c r="M31" s="260"/>
      <c r="N31" s="260"/>
      <c r="O31" s="260"/>
      <c r="P31" s="260"/>
      <c r="Q31" s="260"/>
      <c r="R31" s="260"/>
      <c r="S31" s="260"/>
      <c r="T31" s="260"/>
      <c r="U31" s="259"/>
      <c r="V31" s="259"/>
      <c r="W31" s="259"/>
    </row>
    <row r="32" spans="2:23" ht="24.95" customHeight="1" x14ac:dyDescent="0.35">
      <c r="B32" s="149"/>
      <c r="C32" s="150"/>
      <c r="D32" s="150"/>
      <c r="E32" s="151"/>
      <c r="F32" s="152" t="s">
        <v>71</v>
      </c>
      <c r="G32" s="153">
        <f>G30+G31</f>
        <v>0</v>
      </c>
      <c r="H32" s="115"/>
      <c r="I32" s="115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259"/>
      <c r="V32" s="259"/>
      <c r="W32" s="259"/>
    </row>
    <row r="33" spans="2:23" ht="24.95" customHeight="1" x14ac:dyDescent="0.35">
      <c r="B33" s="124" t="s">
        <v>8</v>
      </c>
      <c r="C33" s="570" t="s">
        <v>78</v>
      </c>
      <c r="D33" s="571"/>
      <c r="E33" s="571"/>
      <c r="F33" s="572"/>
      <c r="G33" s="154">
        <f>F45*G32</f>
        <v>0</v>
      </c>
      <c r="H33" s="115"/>
      <c r="I33" s="115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259"/>
      <c r="V33" s="259"/>
      <c r="W33" s="259"/>
    </row>
    <row r="34" spans="2:23" ht="24.95" customHeight="1" x14ac:dyDescent="0.35">
      <c r="B34" s="155"/>
      <c r="C34" s="156"/>
      <c r="D34" s="156"/>
      <c r="E34" s="156"/>
      <c r="F34" s="157" t="s">
        <v>84</v>
      </c>
      <c r="G34" s="158">
        <f>G32+G33</f>
        <v>0</v>
      </c>
      <c r="H34" s="115"/>
      <c r="I34" s="115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259"/>
      <c r="V34" s="259"/>
      <c r="W34" s="259"/>
    </row>
    <row r="35" spans="2:23" ht="48" customHeight="1" thickBot="1" x14ac:dyDescent="0.4">
      <c r="B35" s="573" t="s">
        <v>82</v>
      </c>
      <c r="C35" s="574"/>
      <c r="D35" s="574"/>
      <c r="E35" s="574"/>
      <c r="F35" s="574"/>
      <c r="G35" s="575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259"/>
      <c r="V35" s="259"/>
      <c r="W35" s="259"/>
    </row>
    <row r="36" spans="2:23" ht="24.95" customHeight="1" x14ac:dyDescent="0.35">
      <c r="B36" s="159" t="s">
        <v>81</v>
      </c>
      <c r="C36" s="569" t="s">
        <v>83</v>
      </c>
      <c r="D36" s="569"/>
      <c r="E36" s="569"/>
      <c r="F36" s="319" t="s">
        <v>64</v>
      </c>
      <c r="G36" s="161" t="s">
        <v>67</v>
      </c>
      <c r="H36" s="111"/>
      <c r="I36" s="112" t="s">
        <v>58</v>
      </c>
      <c r="J36" s="113"/>
      <c r="K36" s="113"/>
      <c r="L36" s="216"/>
      <c r="M36" s="260"/>
      <c r="N36" s="260"/>
      <c r="O36" s="260"/>
      <c r="P36" s="260"/>
      <c r="Q36" s="260"/>
      <c r="R36" s="260"/>
      <c r="S36" s="260"/>
      <c r="T36" s="260"/>
      <c r="U36" s="259"/>
      <c r="V36" s="259"/>
      <c r="W36" s="259"/>
    </row>
    <row r="37" spans="2:23" ht="24.95" customHeight="1" x14ac:dyDescent="0.35">
      <c r="B37" s="312" t="s">
        <v>6</v>
      </c>
      <c r="C37" s="541" t="s">
        <v>14</v>
      </c>
      <c r="D37" s="531"/>
      <c r="E37" s="542"/>
      <c r="F37" s="146">
        <v>0.2</v>
      </c>
      <c r="G37" s="163">
        <f>G24*F37</f>
        <v>0</v>
      </c>
      <c r="H37" s="111"/>
      <c r="I37" s="116" t="s">
        <v>85</v>
      </c>
      <c r="J37" s="117"/>
      <c r="K37" s="117"/>
      <c r="L37" s="217"/>
      <c r="M37" s="262"/>
      <c r="N37" s="262"/>
      <c r="O37" s="262"/>
      <c r="P37" s="262"/>
      <c r="Q37" s="262"/>
      <c r="R37" s="262"/>
      <c r="S37" s="262"/>
      <c r="T37" s="262"/>
      <c r="U37" s="259"/>
      <c r="V37" s="259"/>
      <c r="W37" s="259"/>
    </row>
    <row r="38" spans="2:23" ht="24.95" customHeight="1" x14ac:dyDescent="0.35">
      <c r="B38" s="312" t="s">
        <v>7</v>
      </c>
      <c r="C38" s="541" t="s">
        <v>15</v>
      </c>
      <c r="D38" s="531"/>
      <c r="E38" s="542"/>
      <c r="F38" s="148">
        <v>2.5000000000000001E-2</v>
      </c>
      <c r="G38" s="163">
        <f>G24*F38</f>
        <v>0</v>
      </c>
      <c r="H38" s="111"/>
      <c r="I38" s="116" t="s">
        <v>85</v>
      </c>
      <c r="J38" s="117"/>
      <c r="K38" s="117"/>
      <c r="L38" s="217"/>
      <c r="M38" s="262"/>
      <c r="N38" s="262"/>
      <c r="O38" s="262"/>
      <c r="P38" s="262"/>
      <c r="Q38" s="262"/>
      <c r="R38" s="262"/>
      <c r="S38" s="262"/>
      <c r="T38" s="262"/>
      <c r="U38" s="259"/>
      <c r="V38" s="259"/>
      <c r="W38" s="259"/>
    </row>
    <row r="39" spans="2:23" ht="62.25" customHeight="1" x14ac:dyDescent="0.35">
      <c r="B39" s="312" t="s">
        <v>8</v>
      </c>
      <c r="C39" s="541" t="s">
        <v>86</v>
      </c>
      <c r="D39" s="531"/>
      <c r="E39" s="542"/>
      <c r="F39" s="164">
        <v>0.06</v>
      </c>
      <c r="G39" s="165">
        <f>G24*F39</f>
        <v>0</v>
      </c>
      <c r="H39" s="166"/>
      <c r="I39" s="504" t="s">
        <v>275</v>
      </c>
      <c r="J39" s="505"/>
      <c r="K39" s="505"/>
      <c r="L39" s="217"/>
      <c r="M39" s="262"/>
      <c r="N39" s="262"/>
      <c r="O39" s="262"/>
      <c r="P39" s="262"/>
      <c r="Q39" s="262"/>
      <c r="R39" s="262"/>
      <c r="S39" s="262"/>
      <c r="T39" s="262"/>
      <c r="U39" s="259"/>
      <c r="V39" s="259"/>
      <c r="W39" s="259"/>
    </row>
    <row r="40" spans="2:23" ht="24.95" customHeight="1" x14ac:dyDescent="0.35">
      <c r="B40" s="312" t="s">
        <v>9</v>
      </c>
      <c r="C40" s="541" t="s">
        <v>16</v>
      </c>
      <c r="D40" s="531"/>
      <c r="E40" s="542"/>
      <c r="F40" s="148">
        <v>1.4999999999999999E-2</v>
      </c>
      <c r="G40" s="163">
        <f>G24*F40</f>
        <v>0</v>
      </c>
      <c r="H40" s="111"/>
      <c r="I40" s="116" t="s">
        <v>85</v>
      </c>
      <c r="J40" s="117"/>
      <c r="K40" s="117"/>
      <c r="L40" s="217"/>
      <c r="M40" s="262"/>
      <c r="N40" s="262"/>
      <c r="O40" s="262"/>
      <c r="P40" s="262"/>
      <c r="Q40" s="262"/>
      <c r="R40" s="262"/>
      <c r="S40" s="262"/>
      <c r="T40" s="262"/>
      <c r="U40" s="259"/>
      <c r="V40" s="259"/>
      <c r="W40" s="259"/>
    </row>
    <row r="41" spans="2:23" ht="24.95" customHeight="1" x14ac:dyDescent="0.35">
      <c r="B41" s="312" t="s">
        <v>10</v>
      </c>
      <c r="C41" s="541" t="s">
        <v>47</v>
      </c>
      <c r="D41" s="531"/>
      <c r="E41" s="542"/>
      <c r="F41" s="148">
        <v>0.01</v>
      </c>
      <c r="G41" s="163">
        <f>G24*F41</f>
        <v>0</v>
      </c>
      <c r="H41" s="111"/>
      <c r="I41" s="116" t="s">
        <v>85</v>
      </c>
      <c r="J41" s="117"/>
      <c r="K41" s="117"/>
      <c r="L41" s="217"/>
      <c r="M41" s="262"/>
      <c r="N41" s="262"/>
      <c r="O41" s="262"/>
      <c r="P41" s="262"/>
      <c r="Q41" s="262"/>
      <c r="R41" s="262"/>
      <c r="S41" s="262"/>
      <c r="T41" s="262"/>
      <c r="U41" s="259"/>
      <c r="V41" s="259"/>
      <c r="W41" s="259"/>
    </row>
    <row r="42" spans="2:23" ht="24.95" customHeight="1" x14ac:dyDescent="0.35">
      <c r="B42" s="312" t="s">
        <v>12</v>
      </c>
      <c r="C42" s="541" t="s">
        <v>17</v>
      </c>
      <c r="D42" s="531"/>
      <c r="E42" s="542"/>
      <c r="F42" s="148">
        <v>6.0000000000000001E-3</v>
      </c>
      <c r="G42" s="163">
        <f>G24*F42</f>
        <v>0</v>
      </c>
      <c r="H42" s="111"/>
      <c r="I42" s="116" t="s">
        <v>85</v>
      </c>
      <c r="J42" s="117"/>
      <c r="K42" s="117"/>
      <c r="L42" s="217"/>
      <c r="M42" s="262"/>
      <c r="N42" s="262"/>
      <c r="O42" s="262"/>
      <c r="P42" s="262"/>
      <c r="Q42" s="262"/>
      <c r="R42" s="262"/>
      <c r="S42" s="262"/>
      <c r="T42" s="262"/>
      <c r="U42" s="259"/>
      <c r="V42" s="259"/>
      <c r="W42" s="259"/>
    </row>
    <row r="43" spans="2:23" ht="24.95" customHeight="1" x14ac:dyDescent="0.35">
      <c r="B43" s="312" t="s">
        <v>18</v>
      </c>
      <c r="C43" s="541" t="s">
        <v>19</v>
      </c>
      <c r="D43" s="531"/>
      <c r="E43" s="542"/>
      <c r="F43" s="148">
        <v>2E-3</v>
      </c>
      <c r="G43" s="163">
        <f>G24*F43</f>
        <v>0</v>
      </c>
      <c r="H43" s="111"/>
      <c r="I43" s="116" t="s">
        <v>85</v>
      </c>
      <c r="J43" s="117"/>
      <c r="K43" s="117"/>
      <c r="L43" s="217"/>
      <c r="M43" s="262"/>
      <c r="N43" s="262"/>
      <c r="O43" s="262"/>
      <c r="P43" s="262"/>
      <c r="Q43" s="262"/>
      <c r="R43" s="262"/>
      <c r="S43" s="262"/>
      <c r="T43" s="262"/>
      <c r="U43" s="259"/>
      <c r="V43" s="259"/>
      <c r="W43" s="259"/>
    </row>
    <row r="44" spans="2:23" ht="24.95" customHeight="1" thickBot="1" x14ac:dyDescent="0.4">
      <c r="B44" s="312" t="s">
        <v>20</v>
      </c>
      <c r="C44" s="541" t="s">
        <v>21</v>
      </c>
      <c r="D44" s="531"/>
      <c r="E44" s="542"/>
      <c r="F44" s="148">
        <v>0.08</v>
      </c>
      <c r="G44" s="163">
        <f>G24*F44</f>
        <v>0</v>
      </c>
      <c r="H44" s="111"/>
      <c r="I44" s="140" t="s">
        <v>85</v>
      </c>
      <c r="J44" s="141"/>
      <c r="K44" s="141"/>
      <c r="L44" s="217"/>
      <c r="M44" s="262"/>
      <c r="N44" s="262"/>
      <c r="O44" s="262"/>
      <c r="P44" s="262"/>
      <c r="Q44" s="262"/>
      <c r="R44" s="262"/>
      <c r="S44" s="262"/>
      <c r="T44" s="262"/>
      <c r="U44" s="259"/>
      <c r="V44" s="259"/>
      <c r="W44" s="259"/>
    </row>
    <row r="45" spans="2:23" ht="24.95" customHeight="1" x14ac:dyDescent="0.35">
      <c r="B45" s="169"/>
      <c r="C45" s="170"/>
      <c r="D45" s="171"/>
      <c r="E45" s="172" t="s">
        <v>87</v>
      </c>
      <c r="F45" s="172">
        <f>SUM(F37:F44)</f>
        <v>0.39800000000000008</v>
      </c>
      <c r="G45" s="173">
        <f>SUM(G37:G44)</f>
        <v>0</v>
      </c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259"/>
      <c r="V45" s="259"/>
      <c r="W45" s="259"/>
    </row>
    <row r="46" spans="2:23" ht="24.95" customHeight="1" thickBot="1" x14ac:dyDescent="0.4">
      <c r="B46" s="552" t="s">
        <v>22</v>
      </c>
      <c r="C46" s="553"/>
      <c r="D46" s="553"/>
      <c r="E46" s="553"/>
      <c r="F46" s="553"/>
      <c r="G46" s="554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259"/>
      <c r="V46" s="259"/>
      <c r="W46" s="259"/>
    </row>
    <row r="47" spans="2:23" ht="24.95" customHeight="1" x14ac:dyDescent="0.35">
      <c r="B47" s="321" t="s">
        <v>88</v>
      </c>
      <c r="C47" s="555" t="s">
        <v>89</v>
      </c>
      <c r="D47" s="555"/>
      <c r="E47" s="555"/>
      <c r="F47" s="555"/>
      <c r="G47" s="123" t="s">
        <v>67</v>
      </c>
      <c r="H47" s="111"/>
      <c r="I47" s="112" t="s">
        <v>58</v>
      </c>
      <c r="J47" s="113"/>
      <c r="K47" s="113"/>
      <c r="L47" s="216"/>
      <c r="M47" s="260"/>
      <c r="N47" s="260"/>
      <c r="O47" s="260"/>
      <c r="P47" s="260"/>
      <c r="Q47" s="260"/>
      <c r="R47" s="260"/>
      <c r="S47" s="260"/>
      <c r="T47" s="260"/>
      <c r="U47" s="259"/>
      <c r="V47" s="259"/>
      <c r="W47" s="259"/>
    </row>
    <row r="48" spans="2:23" ht="39.950000000000003" customHeight="1" x14ac:dyDescent="0.35">
      <c r="B48" s="556" t="s">
        <v>6</v>
      </c>
      <c r="C48" s="558" t="s">
        <v>90</v>
      </c>
      <c r="D48" s="313" t="s">
        <v>91</v>
      </c>
      <c r="E48" s="175" t="s">
        <v>92</v>
      </c>
      <c r="F48" s="176" t="s">
        <v>94</v>
      </c>
      <c r="G48" s="560">
        <f>IF((D49*E49*F49)-(G19*0.06)&lt;0,0,((D49*E49*F49)-(G19*0.06)))</f>
        <v>126</v>
      </c>
      <c r="H48" s="177"/>
      <c r="I48" s="504" t="s">
        <v>276</v>
      </c>
      <c r="J48" s="505"/>
      <c r="K48" s="505"/>
      <c r="L48" s="267"/>
      <c r="M48" s="268"/>
      <c r="N48" s="268"/>
      <c r="O48" s="268"/>
      <c r="P48" s="268"/>
      <c r="Q48" s="268"/>
      <c r="R48" s="268"/>
      <c r="S48" s="268"/>
      <c r="T48" s="268"/>
      <c r="U48" s="259"/>
      <c r="V48" s="259"/>
      <c r="W48" s="259"/>
    </row>
    <row r="49" spans="2:23" ht="39.950000000000003" customHeight="1" x14ac:dyDescent="0.35">
      <c r="B49" s="557"/>
      <c r="C49" s="559"/>
      <c r="D49" s="178">
        <v>2</v>
      </c>
      <c r="E49" s="175">
        <v>4.2</v>
      </c>
      <c r="F49" s="179">
        <v>15</v>
      </c>
      <c r="G49" s="561"/>
      <c r="H49" s="177"/>
      <c r="I49" s="504"/>
      <c r="J49" s="505"/>
      <c r="K49" s="505"/>
      <c r="L49" s="267"/>
      <c r="M49" s="268"/>
      <c r="N49" s="268"/>
      <c r="O49" s="268"/>
      <c r="P49" s="268"/>
      <c r="Q49" s="268"/>
      <c r="R49" s="268"/>
      <c r="S49" s="268"/>
      <c r="T49" s="268"/>
      <c r="U49" s="259"/>
      <c r="V49" s="259"/>
      <c r="W49" s="259"/>
    </row>
    <row r="50" spans="2:23" ht="39.950000000000003" customHeight="1" x14ac:dyDescent="0.35">
      <c r="B50" s="556" t="s">
        <v>7</v>
      </c>
      <c r="C50" s="562" t="s">
        <v>93</v>
      </c>
      <c r="D50" s="563"/>
      <c r="E50" s="180" t="s">
        <v>92</v>
      </c>
      <c r="F50" s="181" t="s">
        <v>94</v>
      </c>
      <c r="G50" s="560">
        <f>(E51*F51)*(100%-20%)</f>
        <v>0</v>
      </c>
      <c r="H50" s="177"/>
      <c r="I50" s="504" t="s">
        <v>258</v>
      </c>
      <c r="J50" s="505"/>
      <c r="K50" s="505"/>
      <c r="L50" s="267"/>
      <c r="M50" s="268"/>
      <c r="N50" s="268"/>
      <c r="O50" s="268"/>
      <c r="P50" s="268"/>
      <c r="Q50" s="268"/>
      <c r="R50" s="268"/>
      <c r="S50" s="268"/>
      <c r="T50" s="268"/>
      <c r="U50" s="259"/>
      <c r="V50" s="259"/>
      <c r="W50" s="259"/>
    </row>
    <row r="51" spans="2:23" ht="39.950000000000003" customHeight="1" x14ac:dyDescent="0.35">
      <c r="B51" s="557"/>
      <c r="C51" s="564"/>
      <c r="D51" s="565"/>
      <c r="E51" s="182">
        <v>0</v>
      </c>
      <c r="F51" s="183">
        <v>15</v>
      </c>
      <c r="G51" s="561"/>
      <c r="H51" s="184"/>
      <c r="I51" s="504"/>
      <c r="J51" s="505"/>
      <c r="K51" s="505"/>
      <c r="L51" s="267"/>
      <c r="M51" s="268"/>
      <c r="N51" s="268"/>
      <c r="O51" s="268"/>
      <c r="P51" s="268"/>
      <c r="Q51" s="268"/>
      <c r="R51" s="268"/>
      <c r="S51" s="268"/>
      <c r="T51" s="268"/>
      <c r="U51" s="259"/>
      <c r="V51" s="259"/>
      <c r="W51" s="259"/>
    </row>
    <row r="52" spans="2:23" ht="24.95" customHeight="1" x14ac:dyDescent="0.35">
      <c r="B52" s="312" t="s">
        <v>8</v>
      </c>
      <c r="C52" s="512" t="s">
        <v>95</v>
      </c>
      <c r="D52" s="513"/>
      <c r="E52" s="513"/>
      <c r="F52" s="514"/>
      <c r="G52" s="165">
        <v>0</v>
      </c>
      <c r="H52" s="185"/>
      <c r="I52" s="116" t="s">
        <v>259</v>
      </c>
      <c r="J52" s="117"/>
      <c r="K52" s="117"/>
      <c r="L52" s="261"/>
      <c r="M52" s="260"/>
      <c r="N52" s="260"/>
      <c r="O52" s="260"/>
      <c r="P52" s="260"/>
      <c r="Q52" s="260"/>
      <c r="R52" s="260"/>
      <c r="S52" s="260"/>
      <c r="T52" s="260"/>
      <c r="U52" s="259"/>
      <c r="V52" s="259"/>
      <c r="W52" s="259"/>
    </row>
    <row r="53" spans="2:23" ht="24.95" customHeight="1" x14ac:dyDescent="0.35">
      <c r="B53" s="312" t="s">
        <v>9</v>
      </c>
      <c r="C53" s="512" t="s">
        <v>96</v>
      </c>
      <c r="D53" s="513"/>
      <c r="E53" s="513"/>
      <c r="F53" s="514"/>
      <c r="G53" s="186">
        <v>0</v>
      </c>
      <c r="H53" s="139"/>
      <c r="I53" s="116" t="s">
        <v>259</v>
      </c>
      <c r="J53" s="117"/>
      <c r="K53" s="117"/>
      <c r="L53" s="261"/>
      <c r="M53" s="260"/>
      <c r="N53" s="260"/>
      <c r="O53" s="260"/>
      <c r="P53" s="260"/>
      <c r="Q53" s="260"/>
      <c r="R53" s="260"/>
      <c r="S53" s="260"/>
      <c r="T53" s="260"/>
      <c r="U53" s="259"/>
      <c r="V53" s="259"/>
      <c r="W53" s="259"/>
    </row>
    <row r="54" spans="2:23" ht="24.95" customHeight="1" x14ac:dyDescent="0.35">
      <c r="B54" s="312" t="s">
        <v>10</v>
      </c>
      <c r="C54" s="512" t="s">
        <v>97</v>
      </c>
      <c r="D54" s="513"/>
      <c r="E54" s="513"/>
      <c r="F54" s="514"/>
      <c r="G54" s="187">
        <v>0</v>
      </c>
      <c r="H54" s="139"/>
      <c r="I54" s="116" t="s">
        <v>259</v>
      </c>
      <c r="J54" s="117"/>
      <c r="K54" s="117"/>
      <c r="L54" s="261"/>
      <c r="M54" s="260"/>
      <c r="N54" s="260"/>
      <c r="O54" s="260"/>
      <c r="P54" s="260"/>
      <c r="Q54" s="260"/>
      <c r="R54" s="260"/>
      <c r="S54" s="260"/>
      <c r="T54" s="260"/>
      <c r="U54" s="259"/>
      <c r="V54" s="259"/>
      <c r="W54" s="259"/>
    </row>
    <row r="55" spans="2:23" ht="24.95" customHeight="1" thickBot="1" x14ac:dyDescent="0.4">
      <c r="B55" s="312" t="s">
        <v>18</v>
      </c>
      <c r="C55" s="535" t="s">
        <v>11</v>
      </c>
      <c r="D55" s="536"/>
      <c r="E55" s="536"/>
      <c r="F55" s="537"/>
      <c r="G55" s="187"/>
      <c r="H55" s="139"/>
      <c r="I55" s="140" t="s">
        <v>154</v>
      </c>
      <c r="J55" s="252"/>
      <c r="K55" s="252"/>
      <c r="L55" s="261"/>
      <c r="M55" s="260"/>
      <c r="N55" s="260"/>
      <c r="O55" s="260"/>
      <c r="P55" s="260"/>
      <c r="Q55" s="260"/>
      <c r="R55" s="260"/>
      <c r="S55" s="260"/>
      <c r="T55" s="260"/>
      <c r="U55" s="259"/>
      <c r="V55" s="259"/>
      <c r="W55" s="259"/>
    </row>
    <row r="56" spans="2:23" ht="24.95" customHeight="1" x14ac:dyDescent="0.35">
      <c r="B56" s="169"/>
      <c r="C56" s="170"/>
      <c r="D56" s="170"/>
      <c r="E56" s="170"/>
      <c r="F56" s="188" t="s">
        <v>71</v>
      </c>
      <c r="G56" s="173">
        <f>SUM(G48:G55)</f>
        <v>126</v>
      </c>
      <c r="H56" s="111"/>
      <c r="I56" s="253"/>
      <c r="J56" s="253"/>
      <c r="K56" s="253"/>
      <c r="L56" s="278"/>
      <c r="M56" s="278"/>
      <c r="N56" s="278"/>
      <c r="O56" s="278"/>
      <c r="P56" s="278"/>
      <c r="Q56" s="278"/>
      <c r="R56" s="278"/>
      <c r="S56" s="278"/>
      <c r="T56" s="278"/>
      <c r="U56" s="259"/>
      <c r="V56" s="259"/>
      <c r="W56" s="259"/>
    </row>
    <row r="57" spans="2:23" ht="24.95" customHeight="1" x14ac:dyDescent="0.35">
      <c r="B57" s="142"/>
      <c r="C57" s="143"/>
      <c r="D57" s="143"/>
      <c r="E57" s="528" t="s">
        <v>23</v>
      </c>
      <c r="F57" s="529"/>
      <c r="G57" s="190">
        <f>G34+G45+G56</f>
        <v>126</v>
      </c>
      <c r="H57" s="111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9"/>
      <c r="V57" s="259"/>
      <c r="W57" s="259"/>
    </row>
    <row r="58" spans="2:23" ht="23.25" customHeight="1" x14ac:dyDescent="0.35">
      <c r="B58" s="566"/>
      <c r="C58" s="567"/>
      <c r="D58" s="567"/>
      <c r="E58" s="567"/>
      <c r="F58" s="567"/>
      <c r="G58" s="568"/>
      <c r="H58" s="111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9"/>
      <c r="V58" s="259"/>
      <c r="W58" s="259"/>
    </row>
    <row r="59" spans="2:23" ht="24.95" customHeight="1" thickBot="1" x14ac:dyDescent="0.4">
      <c r="B59" s="533" t="s">
        <v>24</v>
      </c>
      <c r="C59" s="528"/>
      <c r="D59" s="528"/>
      <c r="E59" s="528"/>
      <c r="F59" s="528"/>
      <c r="G59" s="534"/>
      <c r="H59" s="111"/>
      <c r="I59" s="255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259"/>
      <c r="V59" s="259"/>
      <c r="W59" s="259"/>
    </row>
    <row r="60" spans="2:23" ht="24.95" customHeight="1" x14ac:dyDescent="0.35">
      <c r="B60" s="308" t="s">
        <v>99</v>
      </c>
      <c r="C60" s="525" t="s">
        <v>100</v>
      </c>
      <c r="D60" s="525"/>
      <c r="E60" s="525"/>
      <c r="F60" s="309" t="s">
        <v>64</v>
      </c>
      <c r="G60" s="318" t="s">
        <v>67</v>
      </c>
      <c r="H60" s="111"/>
      <c r="I60" s="112" t="s">
        <v>58</v>
      </c>
      <c r="J60" s="113"/>
      <c r="K60" s="113"/>
      <c r="L60" s="216"/>
      <c r="M60" s="260"/>
      <c r="N60" s="260"/>
      <c r="O60" s="260"/>
      <c r="P60" s="260"/>
      <c r="Q60" s="260"/>
      <c r="R60" s="260"/>
      <c r="S60" s="260"/>
      <c r="T60" s="260"/>
      <c r="U60" s="259"/>
      <c r="V60" s="259"/>
      <c r="W60" s="259"/>
    </row>
    <row r="61" spans="2:23" ht="24.95" customHeight="1" x14ac:dyDescent="0.35">
      <c r="B61" s="195" t="s">
        <v>6</v>
      </c>
      <c r="C61" s="543" t="s">
        <v>25</v>
      </c>
      <c r="D61" s="544"/>
      <c r="E61" s="545"/>
      <c r="F61" s="196">
        <v>4.1999999999999997E-3</v>
      </c>
      <c r="G61" s="197">
        <f>G24*F61</f>
        <v>0</v>
      </c>
      <c r="H61" s="111"/>
      <c r="I61" s="504" t="s">
        <v>109</v>
      </c>
      <c r="J61" s="505"/>
      <c r="K61" s="505"/>
      <c r="L61" s="269"/>
      <c r="M61" s="270"/>
      <c r="N61" s="270"/>
      <c r="O61" s="270"/>
      <c r="P61" s="270"/>
      <c r="Q61" s="270"/>
      <c r="R61" s="270"/>
      <c r="S61" s="270"/>
      <c r="T61" s="270"/>
      <c r="U61" s="259"/>
      <c r="V61" s="259"/>
      <c r="W61" s="259"/>
    </row>
    <row r="62" spans="2:23" ht="24.95" customHeight="1" x14ac:dyDescent="0.35">
      <c r="B62" s="195" t="s">
        <v>7</v>
      </c>
      <c r="C62" s="543" t="s">
        <v>26</v>
      </c>
      <c r="D62" s="544"/>
      <c r="E62" s="545"/>
      <c r="F62" s="196">
        <v>2.9999999999999997E-4</v>
      </c>
      <c r="G62" s="197">
        <f>G24*F62</f>
        <v>0</v>
      </c>
      <c r="H62" s="111"/>
      <c r="I62" s="504" t="s">
        <v>109</v>
      </c>
      <c r="J62" s="505"/>
      <c r="K62" s="505"/>
      <c r="L62" s="269"/>
      <c r="M62" s="270"/>
      <c r="N62" s="270"/>
      <c r="O62" s="270"/>
      <c r="P62" s="270"/>
      <c r="Q62" s="270"/>
      <c r="R62" s="270"/>
      <c r="S62" s="270"/>
      <c r="T62" s="270"/>
      <c r="U62" s="259"/>
      <c r="V62" s="259"/>
      <c r="W62" s="259"/>
    </row>
    <row r="63" spans="2:23" ht="24.95" customHeight="1" x14ac:dyDescent="0.35">
      <c r="B63" s="195" t="s">
        <v>8</v>
      </c>
      <c r="C63" s="314" t="s">
        <v>110</v>
      </c>
      <c r="D63" s="315"/>
      <c r="E63" s="316"/>
      <c r="F63" s="196">
        <v>3.44E-2</v>
      </c>
      <c r="G63" s="197">
        <f>G24*F63</f>
        <v>0</v>
      </c>
      <c r="H63" s="111"/>
      <c r="I63" s="504" t="s">
        <v>109</v>
      </c>
      <c r="J63" s="505"/>
      <c r="K63" s="505"/>
      <c r="L63" s="269"/>
      <c r="M63" s="270"/>
      <c r="N63" s="270"/>
      <c r="O63" s="270"/>
      <c r="P63" s="270"/>
      <c r="Q63" s="270"/>
      <c r="R63" s="270"/>
      <c r="S63" s="270"/>
      <c r="T63" s="270"/>
      <c r="U63" s="259"/>
      <c r="V63" s="259"/>
      <c r="W63" s="259"/>
    </row>
    <row r="64" spans="2:23" ht="84.95" customHeight="1" x14ac:dyDescent="0.35">
      <c r="B64" s="317" t="s">
        <v>9</v>
      </c>
      <c r="C64" s="549" t="s">
        <v>101</v>
      </c>
      <c r="D64" s="550"/>
      <c r="E64" s="551"/>
      <c r="F64" s="202">
        <v>1.9400000000000001E-2</v>
      </c>
      <c r="G64" s="203">
        <f>G24*F64</f>
        <v>0</v>
      </c>
      <c r="H64" s="111"/>
      <c r="I64" s="640" t="s">
        <v>98</v>
      </c>
      <c r="J64" s="641"/>
      <c r="K64" s="641"/>
      <c r="L64" s="271"/>
      <c r="M64" s="272"/>
      <c r="N64" s="272"/>
      <c r="O64" s="272"/>
      <c r="P64" s="272"/>
      <c r="Q64" s="272"/>
      <c r="R64" s="272"/>
      <c r="S64" s="272"/>
      <c r="T64" s="272"/>
      <c r="U64" s="259"/>
      <c r="V64" s="259"/>
      <c r="W64" s="259"/>
    </row>
    <row r="65" spans="2:23" ht="24.95" customHeight="1" x14ac:dyDescent="0.35">
      <c r="B65" s="317" t="s">
        <v>10</v>
      </c>
      <c r="C65" s="538" t="s">
        <v>102</v>
      </c>
      <c r="D65" s="539"/>
      <c r="E65" s="540"/>
      <c r="F65" s="204">
        <f>F45</f>
        <v>0.39800000000000008</v>
      </c>
      <c r="G65" s="205">
        <f>G64*F65</f>
        <v>0</v>
      </c>
      <c r="H65" s="111"/>
      <c r="I65" s="233"/>
      <c r="J65" s="234"/>
      <c r="K65" s="234"/>
      <c r="L65" s="267"/>
      <c r="M65" s="268"/>
      <c r="N65" s="268"/>
      <c r="O65" s="268"/>
      <c r="P65" s="268"/>
      <c r="Q65" s="268"/>
      <c r="R65" s="268"/>
      <c r="S65" s="268"/>
      <c r="T65" s="268"/>
      <c r="U65" s="259"/>
      <c r="V65" s="259"/>
      <c r="W65" s="259"/>
    </row>
    <row r="66" spans="2:23" ht="24.95" customHeight="1" x14ac:dyDescent="0.35">
      <c r="B66" s="317" t="s">
        <v>12</v>
      </c>
      <c r="C66" s="512" t="s">
        <v>111</v>
      </c>
      <c r="D66" s="513"/>
      <c r="E66" s="514"/>
      <c r="F66" s="206" t="s">
        <v>112</v>
      </c>
      <c r="G66" s="205">
        <f>F66*G24</f>
        <v>0</v>
      </c>
      <c r="H66" s="111"/>
      <c r="I66" s="504" t="s">
        <v>109</v>
      </c>
      <c r="J66" s="505"/>
      <c r="K66" s="505"/>
      <c r="L66" s="269"/>
      <c r="M66" s="270"/>
      <c r="N66" s="270"/>
      <c r="O66" s="270"/>
      <c r="P66" s="270"/>
      <c r="Q66" s="270"/>
      <c r="R66" s="270"/>
      <c r="S66" s="270"/>
      <c r="T66" s="270"/>
      <c r="U66" s="259"/>
      <c r="V66" s="259"/>
      <c r="W66" s="259"/>
    </row>
    <row r="67" spans="2:23" ht="24.95" customHeight="1" thickBot="1" x14ac:dyDescent="0.4">
      <c r="B67" s="142"/>
      <c r="C67" s="143"/>
      <c r="D67" s="528" t="s">
        <v>52</v>
      </c>
      <c r="E67" s="529"/>
      <c r="F67" s="208">
        <f>SUM(F61:F66)</f>
        <v>0.45630000000000009</v>
      </c>
      <c r="G67" s="190">
        <f>SUM(G61:G66)</f>
        <v>0</v>
      </c>
      <c r="H67" s="111"/>
      <c r="I67" s="507" t="s">
        <v>274</v>
      </c>
      <c r="J67" s="508"/>
      <c r="K67" s="508"/>
      <c r="L67" s="509"/>
      <c r="M67" s="111"/>
      <c r="N67" s="111"/>
      <c r="O67" s="111"/>
      <c r="P67" s="111"/>
      <c r="Q67" s="111"/>
      <c r="R67" s="111"/>
      <c r="S67" s="111"/>
      <c r="T67" s="111"/>
      <c r="U67" s="259"/>
      <c r="V67" s="259"/>
      <c r="W67" s="259"/>
    </row>
    <row r="68" spans="2:23" ht="23.25" customHeight="1" x14ac:dyDescent="0.35">
      <c r="B68" s="546"/>
      <c r="C68" s="547"/>
      <c r="D68" s="547"/>
      <c r="E68" s="547"/>
      <c r="F68" s="547"/>
      <c r="G68" s="548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259"/>
      <c r="V68" s="259"/>
      <c r="W68" s="259"/>
    </row>
    <row r="69" spans="2:23" ht="24.95" customHeight="1" thickBot="1" x14ac:dyDescent="0.4">
      <c r="B69" s="533" t="s">
        <v>27</v>
      </c>
      <c r="C69" s="528"/>
      <c r="D69" s="528"/>
      <c r="E69" s="528"/>
      <c r="F69" s="528"/>
      <c r="G69" s="534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259"/>
      <c r="V69" s="259"/>
      <c r="W69" s="259"/>
    </row>
    <row r="70" spans="2:23" ht="24.95" customHeight="1" x14ac:dyDescent="0.35">
      <c r="B70" s="308" t="s">
        <v>114</v>
      </c>
      <c r="C70" s="525" t="s">
        <v>115</v>
      </c>
      <c r="D70" s="525"/>
      <c r="E70" s="525"/>
      <c r="F70" s="309" t="s">
        <v>64</v>
      </c>
      <c r="G70" s="209" t="s">
        <v>67</v>
      </c>
      <c r="H70" s="111"/>
      <c r="I70" s="112" t="s">
        <v>58</v>
      </c>
      <c r="J70" s="113"/>
      <c r="K70" s="113"/>
      <c r="L70" s="216"/>
      <c r="M70" s="273"/>
      <c r="N70" s="273"/>
      <c r="O70" s="273"/>
      <c r="P70" s="273"/>
      <c r="Q70" s="273"/>
      <c r="R70" s="273"/>
      <c r="S70" s="273"/>
      <c r="T70" s="273"/>
      <c r="U70" s="259"/>
      <c r="V70" s="259"/>
      <c r="W70" s="259"/>
    </row>
    <row r="71" spans="2:23" ht="24.95" customHeight="1" x14ac:dyDescent="0.35">
      <c r="B71" s="195" t="s">
        <v>6</v>
      </c>
      <c r="C71" s="543" t="s">
        <v>103</v>
      </c>
      <c r="D71" s="544"/>
      <c r="E71" s="545"/>
      <c r="F71" s="196">
        <v>8.3299999999999999E-2</v>
      </c>
      <c r="G71" s="197">
        <f>(G19+G21)*F71</f>
        <v>0</v>
      </c>
      <c r="H71" s="111"/>
      <c r="I71" s="210" t="s">
        <v>117</v>
      </c>
      <c r="J71" s="211"/>
      <c r="K71" s="211"/>
      <c r="L71" s="274"/>
      <c r="M71" s="275"/>
      <c r="N71" s="275"/>
      <c r="O71" s="275"/>
      <c r="P71" s="275"/>
      <c r="Q71" s="275"/>
      <c r="R71" s="275"/>
      <c r="S71" s="275"/>
      <c r="T71" s="275"/>
      <c r="U71" s="259"/>
      <c r="V71" s="259"/>
      <c r="W71" s="259"/>
    </row>
    <row r="72" spans="2:23" ht="24.95" customHeight="1" x14ac:dyDescent="0.35">
      <c r="B72" s="195" t="s">
        <v>7</v>
      </c>
      <c r="C72" s="543" t="s">
        <v>116</v>
      </c>
      <c r="D72" s="544"/>
      <c r="E72" s="545"/>
      <c r="F72" s="196">
        <v>1.3899999999999999E-2</v>
      </c>
      <c r="G72" s="197">
        <f>G24*F72</f>
        <v>0</v>
      </c>
      <c r="H72" s="111"/>
      <c r="I72" s="210" t="s">
        <v>109</v>
      </c>
      <c r="J72" s="211"/>
      <c r="K72" s="211"/>
      <c r="L72" s="269"/>
      <c r="M72" s="270"/>
      <c r="N72" s="270"/>
      <c r="O72" s="270"/>
      <c r="P72" s="270"/>
      <c r="Q72" s="270"/>
      <c r="R72" s="270"/>
      <c r="S72" s="270"/>
      <c r="T72" s="270"/>
      <c r="U72" s="259"/>
      <c r="V72" s="259"/>
      <c r="W72" s="259"/>
    </row>
    <row r="73" spans="2:23" ht="24.95" customHeight="1" x14ac:dyDescent="0.35">
      <c r="B73" s="195" t="s">
        <v>8</v>
      </c>
      <c r="C73" s="543" t="s">
        <v>104</v>
      </c>
      <c r="D73" s="544"/>
      <c r="E73" s="545"/>
      <c r="F73" s="196">
        <v>2.8E-3</v>
      </c>
      <c r="G73" s="197">
        <f>G24*F73</f>
        <v>0</v>
      </c>
      <c r="H73" s="111"/>
      <c r="I73" s="210" t="s">
        <v>109</v>
      </c>
      <c r="J73" s="211"/>
      <c r="K73" s="211"/>
      <c r="L73" s="269"/>
      <c r="M73" s="270"/>
      <c r="N73" s="270"/>
      <c r="O73" s="270"/>
      <c r="P73" s="270"/>
      <c r="Q73" s="270"/>
      <c r="R73" s="270"/>
      <c r="S73" s="270"/>
      <c r="T73" s="270"/>
      <c r="U73" s="259"/>
      <c r="V73" s="259"/>
      <c r="W73" s="259"/>
    </row>
    <row r="74" spans="2:23" ht="24.95" customHeight="1" x14ac:dyDescent="0.35">
      <c r="B74" s="317" t="s">
        <v>9</v>
      </c>
      <c r="C74" s="538" t="s">
        <v>113</v>
      </c>
      <c r="D74" s="539"/>
      <c r="E74" s="540"/>
      <c r="F74" s="202">
        <v>2.0000000000000001E-4</v>
      </c>
      <c r="G74" s="203">
        <f>G24*F74</f>
        <v>0</v>
      </c>
      <c r="H74" s="111"/>
      <c r="I74" s="210" t="s">
        <v>109</v>
      </c>
      <c r="J74" s="211"/>
      <c r="K74" s="211"/>
      <c r="L74" s="269"/>
      <c r="M74" s="270"/>
      <c r="N74" s="270"/>
      <c r="O74" s="270"/>
      <c r="P74" s="270"/>
      <c r="Q74" s="270"/>
      <c r="R74" s="270"/>
      <c r="S74" s="270"/>
      <c r="T74" s="270"/>
      <c r="U74" s="259"/>
      <c r="V74" s="259"/>
      <c r="W74" s="259"/>
    </row>
    <row r="75" spans="2:23" ht="24.95" customHeight="1" x14ac:dyDescent="0.35">
      <c r="B75" s="317" t="s">
        <v>10</v>
      </c>
      <c r="C75" s="538" t="s">
        <v>105</v>
      </c>
      <c r="D75" s="539"/>
      <c r="E75" s="540"/>
      <c r="F75" s="212">
        <v>6.9999999999999999E-4</v>
      </c>
      <c r="G75" s="205">
        <f>G24*F75</f>
        <v>0</v>
      </c>
      <c r="H75" s="111"/>
      <c r="I75" s="210" t="s">
        <v>109</v>
      </c>
      <c r="J75" s="211"/>
      <c r="K75" s="211"/>
      <c r="L75" s="269"/>
      <c r="M75" s="270"/>
      <c r="N75" s="270"/>
      <c r="O75" s="270"/>
      <c r="P75" s="270"/>
      <c r="Q75" s="270"/>
      <c r="R75" s="270"/>
      <c r="S75" s="270"/>
      <c r="T75" s="270"/>
      <c r="U75" s="259"/>
      <c r="V75" s="259"/>
      <c r="W75" s="259"/>
    </row>
    <row r="76" spans="2:23" ht="24.95" customHeight="1" x14ac:dyDescent="0.35">
      <c r="B76" s="317" t="s">
        <v>12</v>
      </c>
      <c r="C76" s="512" t="s">
        <v>106</v>
      </c>
      <c r="D76" s="513"/>
      <c r="E76" s="514"/>
      <c r="F76" s="212">
        <v>2.8999999999999998E-3</v>
      </c>
      <c r="G76" s="205">
        <f>G24*F76</f>
        <v>0</v>
      </c>
      <c r="H76" s="111"/>
      <c r="I76" s="210" t="s">
        <v>109</v>
      </c>
      <c r="J76" s="211"/>
      <c r="K76" s="211"/>
      <c r="L76" s="269"/>
      <c r="M76" s="270"/>
      <c r="N76" s="270"/>
      <c r="O76" s="270"/>
      <c r="P76" s="270"/>
      <c r="Q76" s="270"/>
      <c r="R76" s="270"/>
      <c r="S76" s="270"/>
      <c r="T76" s="270"/>
      <c r="U76" s="259"/>
      <c r="V76" s="259"/>
      <c r="W76" s="259"/>
    </row>
    <row r="77" spans="2:23" ht="24.95" customHeight="1" x14ac:dyDescent="0.35">
      <c r="B77" s="317" t="s">
        <v>18</v>
      </c>
      <c r="C77" s="512" t="s">
        <v>28</v>
      </c>
      <c r="D77" s="513"/>
      <c r="E77" s="514"/>
      <c r="F77" s="256"/>
      <c r="G77" s="205"/>
      <c r="H77" s="111"/>
      <c r="I77" s="336" t="s">
        <v>154</v>
      </c>
      <c r="J77" s="245"/>
      <c r="K77" s="337"/>
      <c r="L77" s="260"/>
      <c r="M77" s="260"/>
      <c r="N77" s="260"/>
      <c r="O77" s="260"/>
      <c r="P77" s="260"/>
      <c r="Q77" s="260"/>
      <c r="R77" s="260"/>
      <c r="S77" s="260"/>
      <c r="T77" s="260"/>
      <c r="U77" s="259"/>
      <c r="V77" s="259"/>
      <c r="W77" s="259"/>
    </row>
    <row r="78" spans="2:23" ht="24.95" customHeight="1" x14ac:dyDescent="0.35">
      <c r="B78" s="169"/>
      <c r="C78" s="170"/>
      <c r="D78" s="170"/>
      <c r="E78" s="320" t="s">
        <v>108</v>
      </c>
      <c r="F78" s="214">
        <f>SUM(F71:F77)</f>
        <v>0.1038</v>
      </c>
      <c r="G78" s="173">
        <f>SUM(G71:G77)</f>
        <v>0</v>
      </c>
      <c r="H78" s="111"/>
      <c r="I78" s="338"/>
      <c r="J78" s="245"/>
      <c r="K78" s="337"/>
      <c r="L78" s="260"/>
      <c r="M78" s="260"/>
      <c r="N78" s="260"/>
      <c r="O78" s="260"/>
      <c r="P78" s="260"/>
      <c r="Q78" s="260"/>
      <c r="R78" s="260"/>
      <c r="S78" s="260"/>
      <c r="T78" s="260"/>
      <c r="U78" s="259"/>
      <c r="V78" s="259"/>
      <c r="W78" s="259"/>
    </row>
    <row r="79" spans="2:23" ht="24.95" customHeight="1" x14ac:dyDescent="0.35">
      <c r="B79" s="317" t="s">
        <v>20</v>
      </c>
      <c r="C79" s="541" t="s">
        <v>107</v>
      </c>
      <c r="D79" s="531"/>
      <c r="E79" s="531"/>
      <c r="F79" s="542"/>
      <c r="G79" s="205">
        <f>G78*F45</f>
        <v>0</v>
      </c>
      <c r="H79" s="111"/>
      <c r="I79" s="338"/>
      <c r="J79" s="245"/>
      <c r="K79" s="337"/>
      <c r="L79" s="111"/>
      <c r="M79" s="111"/>
      <c r="N79" s="111"/>
      <c r="O79" s="111"/>
      <c r="P79" s="111"/>
      <c r="Q79" s="111"/>
      <c r="R79" s="111"/>
      <c r="S79" s="111"/>
      <c r="T79" s="111"/>
      <c r="U79" s="259"/>
      <c r="V79" s="259"/>
      <c r="W79" s="259"/>
    </row>
    <row r="80" spans="2:23" ht="24.95" customHeight="1" thickBot="1" x14ac:dyDescent="0.4">
      <c r="B80" s="142"/>
      <c r="C80" s="143"/>
      <c r="D80" s="143"/>
      <c r="E80" s="528" t="s">
        <v>29</v>
      </c>
      <c r="F80" s="529"/>
      <c r="G80" s="190">
        <f>G78+G79</f>
        <v>0</v>
      </c>
      <c r="H80" s="111"/>
      <c r="I80" s="507" t="s">
        <v>274</v>
      </c>
      <c r="J80" s="508"/>
      <c r="K80" s="508"/>
      <c r="L80" s="509"/>
      <c r="M80" s="111"/>
      <c r="N80" s="111"/>
      <c r="O80" s="111"/>
      <c r="P80" s="111"/>
      <c r="Q80" s="111"/>
      <c r="R80" s="111"/>
      <c r="S80" s="111"/>
      <c r="T80" s="111"/>
      <c r="U80" s="259"/>
      <c r="V80" s="259"/>
      <c r="W80" s="259"/>
    </row>
    <row r="81" spans="2:24" ht="27" customHeight="1" x14ac:dyDescent="0.35">
      <c r="B81" s="530"/>
      <c r="C81" s="531"/>
      <c r="D81" s="531"/>
      <c r="E81" s="531"/>
      <c r="F81" s="531"/>
      <c r="G81" s="532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259"/>
      <c r="V81" s="259"/>
      <c r="W81" s="259"/>
    </row>
    <row r="82" spans="2:24" ht="24.95" customHeight="1" thickBot="1" x14ac:dyDescent="0.4">
      <c r="B82" s="533" t="s">
        <v>30</v>
      </c>
      <c r="C82" s="528"/>
      <c r="D82" s="528"/>
      <c r="E82" s="528"/>
      <c r="F82" s="528"/>
      <c r="G82" s="534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259"/>
      <c r="V82" s="259"/>
      <c r="W82" s="259"/>
    </row>
    <row r="83" spans="2:24" ht="24.95" customHeight="1" x14ac:dyDescent="0.35">
      <c r="B83" s="308" t="s">
        <v>152</v>
      </c>
      <c r="C83" s="525" t="s">
        <v>153</v>
      </c>
      <c r="D83" s="525"/>
      <c r="E83" s="525"/>
      <c r="F83" s="525"/>
      <c r="G83" s="209" t="s">
        <v>67</v>
      </c>
      <c r="H83" s="111"/>
      <c r="I83" s="112" t="s">
        <v>58</v>
      </c>
      <c r="J83" s="216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59"/>
      <c r="V83" s="259"/>
      <c r="W83" s="259"/>
    </row>
    <row r="84" spans="2:24" ht="24.95" customHeight="1" x14ac:dyDescent="0.35">
      <c r="B84" s="312" t="s">
        <v>6</v>
      </c>
      <c r="C84" s="512" t="s">
        <v>31</v>
      </c>
      <c r="D84" s="513"/>
      <c r="E84" s="513"/>
      <c r="F84" s="514"/>
      <c r="G84" s="129">
        <f>'UNIFORMES E EPI''S'!G34+'UNIFORMES E EPI''S'!G35+'UNIFORMES E EPI''S'!G36</f>
        <v>0</v>
      </c>
      <c r="H84" s="111"/>
      <c r="I84" s="637" t="s">
        <v>256</v>
      </c>
      <c r="J84" s="261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59"/>
      <c r="V84" s="259"/>
      <c r="W84" s="259"/>
    </row>
    <row r="85" spans="2:24" ht="24.95" customHeight="1" x14ac:dyDescent="0.35">
      <c r="B85" s="312" t="s">
        <v>7</v>
      </c>
      <c r="C85" s="512" t="s">
        <v>173</v>
      </c>
      <c r="D85" s="513"/>
      <c r="E85" s="513"/>
      <c r="F85" s="514"/>
      <c r="G85" s="129">
        <v>0</v>
      </c>
      <c r="H85" s="111"/>
      <c r="I85" s="637"/>
      <c r="J85" s="261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59"/>
      <c r="V85" s="259"/>
      <c r="W85" s="259"/>
    </row>
    <row r="86" spans="2:24" ht="24.95" customHeight="1" x14ac:dyDescent="0.35">
      <c r="B86" s="312" t="s">
        <v>8</v>
      </c>
      <c r="C86" s="535" t="s">
        <v>32</v>
      </c>
      <c r="D86" s="536"/>
      <c r="E86" s="536"/>
      <c r="F86" s="537"/>
      <c r="G86" s="163">
        <v>0</v>
      </c>
      <c r="H86" s="111"/>
      <c r="I86" s="116"/>
      <c r="J86" s="261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59"/>
      <c r="V86" s="259"/>
      <c r="W86" s="259"/>
    </row>
    <row r="87" spans="2:24" ht="24.95" customHeight="1" thickBot="1" x14ac:dyDescent="0.4">
      <c r="B87" s="312" t="s">
        <v>9</v>
      </c>
      <c r="C87" s="512" t="s">
        <v>11</v>
      </c>
      <c r="D87" s="513"/>
      <c r="E87" s="513"/>
      <c r="F87" s="514"/>
      <c r="G87" s="129"/>
      <c r="H87" s="111"/>
      <c r="I87" s="140" t="s">
        <v>154</v>
      </c>
      <c r="J87" s="261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59"/>
      <c r="V87" s="259"/>
      <c r="W87" s="259"/>
    </row>
    <row r="88" spans="2:24" ht="24.95" customHeight="1" x14ac:dyDescent="0.35">
      <c r="B88" s="142"/>
      <c r="C88" s="143"/>
      <c r="D88" s="143"/>
      <c r="E88" s="528" t="s">
        <v>51</v>
      </c>
      <c r="F88" s="529"/>
      <c r="G88" s="190">
        <f>SUM(G84:G87)</f>
        <v>0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259"/>
      <c r="V88" s="259"/>
      <c r="W88" s="259"/>
    </row>
    <row r="89" spans="2:24" ht="21" x14ac:dyDescent="0.35">
      <c r="B89" s="218"/>
      <c r="C89" s="219"/>
      <c r="D89" s="219"/>
      <c r="E89" s="220"/>
      <c r="F89" s="220"/>
      <c r="G89" s="22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259"/>
      <c r="V89" s="259"/>
      <c r="W89" s="259"/>
    </row>
    <row r="90" spans="2:24" ht="24.95" customHeight="1" thickBot="1" x14ac:dyDescent="0.4">
      <c r="B90" s="533" t="s">
        <v>33</v>
      </c>
      <c r="C90" s="528"/>
      <c r="D90" s="528"/>
      <c r="E90" s="528"/>
      <c r="F90" s="528"/>
      <c r="G90" s="534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259"/>
      <c r="V90" s="259"/>
      <c r="W90" s="259"/>
    </row>
    <row r="91" spans="2:24" ht="69" customHeight="1" x14ac:dyDescent="0.35">
      <c r="B91" s="308" t="s">
        <v>118</v>
      </c>
      <c r="C91" s="222" t="s">
        <v>119</v>
      </c>
      <c r="D91" s="222" t="s">
        <v>139</v>
      </c>
      <c r="E91" s="222" t="s">
        <v>125</v>
      </c>
      <c r="F91" s="222" t="s">
        <v>127</v>
      </c>
      <c r="G91" s="209" t="s">
        <v>67</v>
      </c>
      <c r="H91" s="111"/>
      <c r="I91" s="112" t="s">
        <v>58</v>
      </c>
      <c r="J91" s="113"/>
      <c r="K91" s="113"/>
      <c r="L91" s="216"/>
      <c r="M91" s="273"/>
      <c r="N91" s="273"/>
      <c r="O91" s="273"/>
      <c r="P91" s="273"/>
      <c r="Q91" s="273"/>
      <c r="R91" s="273"/>
      <c r="S91" s="273"/>
      <c r="T91" s="273"/>
      <c r="U91" s="276"/>
      <c r="V91" s="276"/>
      <c r="W91" s="276"/>
      <c r="X91" s="83"/>
    </row>
    <row r="92" spans="2:24" ht="45.75" customHeight="1" x14ac:dyDescent="0.35">
      <c r="B92" s="312" t="s">
        <v>6</v>
      </c>
      <c r="C92" s="223" t="s">
        <v>34</v>
      </c>
      <c r="D92" s="224">
        <f>G24+G57+G67+G80+G88</f>
        <v>126</v>
      </c>
      <c r="E92" s="225"/>
      <c r="F92" s="226">
        <v>0.05</v>
      </c>
      <c r="G92" s="129">
        <f>D92*F92</f>
        <v>6.3000000000000007</v>
      </c>
      <c r="H92" s="111"/>
      <c r="I92" s="510" t="s">
        <v>120</v>
      </c>
      <c r="J92" s="511"/>
      <c r="K92" s="511"/>
      <c r="L92" s="274"/>
      <c r="M92" s="275"/>
      <c r="N92" s="270"/>
      <c r="O92" s="270"/>
      <c r="P92" s="270"/>
      <c r="Q92" s="270"/>
      <c r="R92" s="270"/>
      <c r="S92" s="270"/>
      <c r="T92" s="270"/>
      <c r="U92" s="270"/>
      <c r="V92" s="270"/>
      <c r="W92" s="276"/>
      <c r="X92" s="83"/>
    </row>
    <row r="93" spans="2:24" ht="48.75" customHeight="1" x14ac:dyDescent="0.3">
      <c r="B93" s="312" t="s">
        <v>7</v>
      </c>
      <c r="C93" s="223" t="s">
        <v>35</v>
      </c>
      <c r="D93" s="224">
        <f>G24+G57+G67+G80+G88+G92</f>
        <v>132.30000000000001</v>
      </c>
      <c r="E93" s="225"/>
      <c r="F93" s="226">
        <v>0.1</v>
      </c>
      <c r="G93" s="129">
        <f>D93*F93</f>
        <v>13.230000000000002</v>
      </c>
      <c r="H93" s="111"/>
      <c r="I93" s="504" t="s">
        <v>121</v>
      </c>
      <c r="J93" s="505"/>
      <c r="K93" s="505"/>
      <c r="L93" s="217"/>
      <c r="M93" s="262"/>
      <c r="N93" s="262"/>
      <c r="O93" s="262"/>
      <c r="P93" s="270"/>
      <c r="Q93" s="270"/>
      <c r="R93" s="270"/>
      <c r="S93" s="270"/>
      <c r="T93" s="270"/>
      <c r="U93" s="270"/>
      <c r="V93" s="270"/>
      <c r="W93" s="270"/>
      <c r="X93" s="97"/>
    </row>
    <row r="94" spans="2:24" ht="47.25" customHeight="1" x14ac:dyDescent="0.35">
      <c r="B94" s="312" t="s">
        <v>8</v>
      </c>
      <c r="C94" s="227" t="s">
        <v>128</v>
      </c>
      <c r="D94" s="228">
        <f>D92+G92+G93</f>
        <v>145.53</v>
      </c>
      <c r="E94" s="176"/>
      <c r="F94" s="179"/>
      <c r="G94" s="147">
        <f>D94/(1-E98)</f>
        <v>163.97746478873239</v>
      </c>
      <c r="H94" s="111"/>
      <c r="I94" s="116" t="s">
        <v>140</v>
      </c>
      <c r="J94" s="117"/>
      <c r="K94" s="117"/>
      <c r="L94" s="217"/>
      <c r="M94" s="262"/>
      <c r="N94" s="262"/>
      <c r="O94" s="262"/>
      <c r="P94" s="262"/>
      <c r="Q94" s="262"/>
      <c r="R94" s="262"/>
      <c r="S94" s="262"/>
      <c r="T94" s="262"/>
      <c r="U94" s="276"/>
      <c r="V94" s="276"/>
      <c r="W94" s="276"/>
      <c r="X94" s="83"/>
    </row>
    <row r="95" spans="2:24" ht="24.95" customHeight="1" x14ac:dyDescent="0.35">
      <c r="B95" s="312" t="s">
        <v>9</v>
      </c>
      <c r="C95" s="125" t="s">
        <v>36</v>
      </c>
      <c r="D95" s="229"/>
      <c r="E95" s="230">
        <v>1.6500000000000001E-2</v>
      </c>
      <c r="F95" s="231"/>
      <c r="G95" s="147">
        <f>G94*E95</f>
        <v>2.7056281690140844</v>
      </c>
      <c r="H95" s="111"/>
      <c r="I95" s="116" t="s">
        <v>156</v>
      </c>
      <c r="J95" s="117"/>
      <c r="K95" s="117"/>
      <c r="L95" s="217"/>
      <c r="M95" s="262"/>
      <c r="N95" s="262"/>
      <c r="O95" s="262"/>
      <c r="P95" s="262"/>
      <c r="Q95" s="262"/>
      <c r="R95" s="262"/>
      <c r="S95" s="262"/>
      <c r="T95" s="262"/>
      <c r="U95" s="276"/>
      <c r="V95" s="276"/>
      <c r="W95" s="276"/>
      <c r="X95" s="83"/>
    </row>
    <row r="96" spans="2:24" ht="24.95" customHeight="1" x14ac:dyDescent="0.35">
      <c r="B96" s="312" t="s">
        <v>9</v>
      </c>
      <c r="C96" s="125" t="s">
        <v>37</v>
      </c>
      <c r="D96" s="229"/>
      <c r="E96" s="230">
        <v>7.5999999999999998E-2</v>
      </c>
      <c r="F96" s="231"/>
      <c r="G96" s="147">
        <f>G94*E96</f>
        <v>12.462287323943661</v>
      </c>
      <c r="H96" s="111"/>
      <c r="I96" s="116" t="s">
        <v>156</v>
      </c>
      <c r="J96" s="117"/>
      <c r="K96" s="117"/>
      <c r="L96" s="217"/>
      <c r="M96" s="262"/>
      <c r="N96" s="262"/>
      <c r="O96" s="262"/>
      <c r="P96" s="262"/>
      <c r="Q96" s="262"/>
      <c r="R96" s="262"/>
      <c r="S96" s="262"/>
      <c r="T96" s="262"/>
      <c r="U96" s="276"/>
      <c r="V96" s="276"/>
      <c r="W96" s="276"/>
      <c r="X96" s="83"/>
    </row>
    <row r="97" spans="2:24" ht="24.95" customHeight="1" x14ac:dyDescent="0.35">
      <c r="B97" s="312" t="s">
        <v>12</v>
      </c>
      <c r="C97" s="125" t="s">
        <v>38</v>
      </c>
      <c r="D97" s="229"/>
      <c r="E97" s="232">
        <v>0.02</v>
      </c>
      <c r="F97" s="232"/>
      <c r="G97" s="147">
        <f>G94*E97</f>
        <v>3.2795492957746477</v>
      </c>
      <c r="H97" s="111"/>
      <c r="I97" s="336" t="s">
        <v>137</v>
      </c>
      <c r="J97" s="117"/>
      <c r="K97" s="341"/>
      <c r="L97" s="262"/>
      <c r="M97" s="262"/>
      <c r="N97" s="262"/>
      <c r="O97" s="262"/>
      <c r="P97" s="262"/>
      <c r="Q97" s="262"/>
      <c r="R97" s="262"/>
      <c r="S97" s="262"/>
      <c r="T97" s="262"/>
      <c r="U97" s="276"/>
      <c r="V97" s="276"/>
      <c r="W97" s="276"/>
      <c r="X97" s="83"/>
    </row>
    <row r="98" spans="2:24" ht="24.95" customHeight="1" x14ac:dyDescent="0.35">
      <c r="B98" s="312"/>
      <c r="C98" s="125"/>
      <c r="D98" s="157" t="s">
        <v>126</v>
      </c>
      <c r="E98" s="235">
        <f>E95+E96+E97</f>
        <v>0.1125</v>
      </c>
      <c r="F98" s="232"/>
      <c r="G98" s="147"/>
      <c r="H98" s="111"/>
      <c r="I98" s="338"/>
      <c r="J98" s="245"/>
      <c r="K98" s="337"/>
      <c r="L98" s="260"/>
      <c r="M98" s="260"/>
      <c r="N98" s="260"/>
      <c r="O98" s="260"/>
      <c r="P98" s="260"/>
      <c r="Q98" s="260"/>
      <c r="R98" s="260"/>
      <c r="S98" s="260"/>
      <c r="T98" s="260"/>
      <c r="U98" s="259"/>
      <c r="V98" s="259"/>
      <c r="W98" s="259"/>
    </row>
    <row r="99" spans="2:24" ht="24.95" customHeight="1" thickBot="1" x14ac:dyDescent="0.4">
      <c r="B99" s="142"/>
      <c r="C99" s="143"/>
      <c r="D99" s="143"/>
      <c r="E99" s="526" t="s">
        <v>53</v>
      </c>
      <c r="F99" s="527"/>
      <c r="G99" s="144">
        <f>G92+G93+G95+G96+G97</f>
        <v>37.977464788732398</v>
      </c>
      <c r="H99" s="370"/>
      <c r="I99" s="507" t="s">
        <v>274</v>
      </c>
      <c r="J99" s="508"/>
      <c r="K99" s="508"/>
      <c r="L99" s="509"/>
      <c r="M99" s="111"/>
      <c r="N99" s="111"/>
      <c r="O99" s="111"/>
      <c r="P99" s="111"/>
      <c r="Q99" s="111"/>
      <c r="R99" s="111"/>
      <c r="S99" s="111"/>
      <c r="T99" s="111"/>
      <c r="U99" s="259"/>
      <c r="V99" s="259"/>
      <c r="W99" s="259"/>
    </row>
    <row r="100" spans="2:24" ht="18" customHeight="1" thickBot="1" x14ac:dyDescent="0.4">
      <c r="B100" s="518"/>
      <c r="C100" s="519"/>
      <c r="D100" s="519"/>
      <c r="E100" s="519"/>
      <c r="F100" s="519"/>
      <c r="G100" s="520"/>
      <c r="H100" s="111"/>
      <c r="I100" s="266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259"/>
      <c r="V100" s="259"/>
      <c r="W100" s="259"/>
    </row>
    <row r="101" spans="2:24" ht="24.95" customHeight="1" x14ac:dyDescent="0.35">
      <c r="B101" s="521" t="s">
        <v>129</v>
      </c>
      <c r="C101" s="522"/>
      <c r="D101" s="522"/>
      <c r="E101" s="522"/>
      <c r="F101" s="522"/>
      <c r="G101" s="523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259"/>
      <c r="V101" s="259"/>
      <c r="W101" s="259"/>
    </row>
    <row r="102" spans="2:24" ht="24.95" customHeight="1" x14ac:dyDescent="0.35">
      <c r="B102" s="524" t="s">
        <v>130</v>
      </c>
      <c r="C102" s="525"/>
      <c r="D102" s="525"/>
      <c r="E102" s="525"/>
      <c r="F102" s="525"/>
      <c r="G102" s="238" t="s">
        <v>67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259"/>
      <c r="V102" s="259"/>
      <c r="W102" s="259"/>
    </row>
    <row r="103" spans="2:24" ht="24.95" customHeight="1" x14ac:dyDescent="0.35">
      <c r="B103" s="124" t="s">
        <v>6</v>
      </c>
      <c r="C103" s="512" t="s">
        <v>131</v>
      </c>
      <c r="D103" s="513"/>
      <c r="E103" s="513"/>
      <c r="F103" s="514"/>
      <c r="G103" s="147">
        <f>G24</f>
        <v>0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259"/>
      <c r="V103" s="259"/>
      <c r="W103" s="259"/>
    </row>
    <row r="104" spans="2:24" ht="24.95" customHeight="1" x14ac:dyDescent="0.35">
      <c r="B104" s="124" t="s">
        <v>7</v>
      </c>
      <c r="C104" s="512" t="s">
        <v>132</v>
      </c>
      <c r="D104" s="513"/>
      <c r="E104" s="513"/>
      <c r="F104" s="514"/>
      <c r="G104" s="147">
        <f>G57</f>
        <v>126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259"/>
      <c r="V104" s="259"/>
      <c r="W104" s="259"/>
    </row>
    <row r="105" spans="2:24" ht="24.95" customHeight="1" x14ac:dyDescent="0.35">
      <c r="B105" s="124" t="s">
        <v>8</v>
      </c>
      <c r="C105" s="512" t="s">
        <v>133</v>
      </c>
      <c r="D105" s="513"/>
      <c r="E105" s="513"/>
      <c r="F105" s="514"/>
      <c r="G105" s="129">
        <f>G67</f>
        <v>0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259"/>
      <c r="V105" s="259"/>
      <c r="W105" s="259"/>
    </row>
    <row r="106" spans="2:24" ht="24.95" customHeight="1" x14ac:dyDescent="0.35">
      <c r="B106" s="124" t="s">
        <v>9</v>
      </c>
      <c r="C106" s="512" t="s">
        <v>134</v>
      </c>
      <c r="D106" s="513"/>
      <c r="E106" s="513"/>
      <c r="F106" s="514"/>
      <c r="G106" s="129">
        <f>G80</f>
        <v>0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259"/>
      <c r="V106" s="259"/>
      <c r="W106" s="259"/>
    </row>
    <row r="107" spans="2:24" ht="24.95" customHeight="1" x14ac:dyDescent="0.35">
      <c r="B107" s="124" t="s">
        <v>10</v>
      </c>
      <c r="C107" s="512" t="s">
        <v>135</v>
      </c>
      <c r="D107" s="513"/>
      <c r="E107" s="513"/>
      <c r="F107" s="514"/>
      <c r="G107" s="129">
        <f>G88</f>
        <v>0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259"/>
      <c r="V107" s="259"/>
      <c r="W107" s="259"/>
    </row>
    <row r="108" spans="2:24" ht="24.95" customHeight="1" thickBot="1" x14ac:dyDescent="0.4">
      <c r="B108" s="239" t="s">
        <v>12</v>
      </c>
      <c r="C108" s="515" t="s">
        <v>136</v>
      </c>
      <c r="D108" s="516"/>
      <c r="E108" s="516"/>
      <c r="F108" s="517"/>
      <c r="G108" s="240">
        <f>G99</f>
        <v>37.977464788732398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259"/>
      <c r="V108" s="259"/>
      <c r="W108" s="259"/>
    </row>
    <row r="109" spans="2:24" ht="24.95" customHeight="1" thickBot="1" x14ac:dyDescent="0.4">
      <c r="B109" s="241"/>
      <c r="C109" s="242"/>
      <c r="D109" s="631" t="s">
        <v>138</v>
      </c>
      <c r="E109" s="631"/>
      <c r="F109" s="632"/>
      <c r="G109" s="243">
        <f>SUM(G103:G108)</f>
        <v>163.97746478873239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259"/>
      <c r="V109" s="259"/>
      <c r="W109" s="259"/>
    </row>
    <row r="110" spans="2:24" ht="18" customHeight="1" x14ac:dyDescent="0.25">
      <c r="B110" s="5"/>
      <c r="C110" s="5"/>
      <c r="D110" s="5"/>
      <c r="E110" s="5"/>
      <c r="F110" s="6"/>
      <c r="G110" s="7"/>
      <c r="J110" s="1"/>
      <c r="K110" s="1"/>
      <c r="L110" s="1"/>
      <c r="M110" s="1"/>
      <c r="N110" s="1"/>
      <c r="O110" s="1"/>
      <c r="P110" s="1"/>
    </row>
    <row r="111" spans="2:24" ht="20.25" x14ac:dyDescent="0.3">
      <c r="C111" s="19"/>
    </row>
    <row r="112" spans="2:24" x14ac:dyDescent="0.25">
      <c r="C112" s="4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</sheetData>
  <sheetProtection deleteColumns="0"/>
  <mergeCells count="118">
    <mergeCell ref="B7:D7"/>
    <mergeCell ref="E7:G7"/>
    <mergeCell ref="B8:D8"/>
    <mergeCell ref="E8:G8"/>
    <mergeCell ref="B9:D9"/>
    <mergeCell ref="E9:G9"/>
    <mergeCell ref="I1:K1"/>
    <mergeCell ref="B4:D4"/>
    <mergeCell ref="E4:G4"/>
    <mergeCell ref="B5:D5"/>
    <mergeCell ref="E5:G5"/>
    <mergeCell ref="B6:D6"/>
    <mergeCell ref="E6:G6"/>
    <mergeCell ref="B1:G1"/>
    <mergeCell ref="B2:D2"/>
    <mergeCell ref="E2:G2"/>
    <mergeCell ref="B3:D3"/>
    <mergeCell ref="E3:G3"/>
    <mergeCell ref="B16:G16"/>
    <mergeCell ref="B17:G17"/>
    <mergeCell ref="B13:D14"/>
    <mergeCell ref="E13:G13"/>
    <mergeCell ref="E14:G14"/>
    <mergeCell ref="B15:D15"/>
    <mergeCell ref="E15:G15"/>
    <mergeCell ref="B25:G25"/>
    <mergeCell ref="B10:D10"/>
    <mergeCell ref="E10:G10"/>
    <mergeCell ref="B11:D11"/>
    <mergeCell ref="E11:G11"/>
    <mergeCell ref="B12:G12"/>
    <mergeCell ref="C30:D30"/>
    <mergeCell ref="C31:D31"/>
    <mergeCell ref="C33:F33"/>
    <mergeCell ref="B35:G35"/>
    <mergeCell ref="C36:E36"/>
    <mergeCell ref="E24:F24"/>
    <mergeCell ref="B26:G26"/>
    <mergeCell ref="B27:G27"/>
    <mergeCell ref="B28:G28"/>
    <mergeCell ref="C29:E29"/>
    <mergeCell ref="C43:E43"/>
    <mergeCell ref="C44:E44"/>
    <mergeCell ref="B46:G46"/>
    <mergeCell ref="C47:F47"/>
    <mergeCell ref="C40:E40"/>
    <mergeCell ref="C41:E41"/>
    <mergeCell ref="C42:E42"/>
    <mergeCell ref="C37:E37"/>
    <mergeCell ref="C38:E38"/>
    <mergeCell ref="C39:E39"/>
    <mergeCell ref="C52:F52"/>
    <mergeCell ref="C53:F53"/>
    <mergeCell ref="C54:F54"/>
    <mergeCell ref="C55:F55"/>
    <mergeCell ref="B48:B49"/>
    <mergeCell ref="C48:C49"/>
    <mergeCell ref="G48:G49"/>
    <mergeCell ref="B50:B51"/>
    <mergeCell ref="C50:D51"/>
    <mergeCell ref="G50:G51"/>
    <mergeCell ref="I63:K63"/>
    <mergeCell ref="C64:E64"/>
    <mergeCell ref="C65:E65"/>
    <mergeCell ref="I67:L67"/>
    <mergeCell ref="C61:E61"/>
    <mergeCell ref="I61:K61"/>
    <mergeCell ref="C62:E62"/>
    <mergeCell ref="I62:K62"/>
    <mergeCell ref="E57:F57"/>
    <mergeCell ref="B58:G58"/>
    <mergeCell ref="B59:G59"/>
    <mergeCell ref="C60:E60"/>
    <mergeCell ref="C74:E74"/>
    <mergeCell ref="C75:E75"/>
    <mergeCell ref="C76:E76"/>
    <mergeCell ref="C71:E71"/>
    <mergeCell ref="C72:E72"/>
    <mergeCell ref="C73:E73"/>
    <mergeCell ref="C66:E66"/>
    <mergeCell ref="I66:K66"/>
    <mergeCell ref="B68:G68"/>
    <mergeCell ref="B69:G69"/>
    <mergeCell ref="C70:E70"/>
    <mergeCell ref="C85:F85"/>
    <mergeCell ref="C86:F86"/>
    <mergeCell ref="C87:F87"/>
    <mergeCell ref="E88:F88"/>
    <mergeCell ref="C77:E77"/>
    <mergeCell ref="C79:F79"/>
    <mergeCell ref="E80:F80"/>
    <mergeCell ref="B81:G81"/>
    <mergeCell ref="B82:G82"/>
    <mergeCell ref="C83:F83"/>
    <mergeCell ref="I80:L80"/>
    <mergeCell ref="I99:L99"/>
    <mergeCell ref="I84:I85"/>
    <mergeCell ref="D109:F109"/>
    <mergeCell ref="D67:E67"/>
    <mergeCell ref="I30:K30"/>
    <mergeCell ref="I39:K39"/>
    <mergeCell ref="I48:K49"/>
    <mergeCell ref="I50:K51"/>
    <mergeCell ref="I64:K64"/>
    <mergeCell ref="I93:K93"/>
    <mergeCell ref="I92:K92"/>
    <mergeCell ref="C104:F104"/>
    <mergeCell ref="C105:F105"/>
    <mergeCell ref="C106:F106"/>
    <mergeCell ref="C107:F107"/>
    <mergeCell ref="C108:F108"/>
    <mergeCell ref="B100:G100"/>
    <mergeCell ref="B101:G101"/>
    <mergeCell ref="B102:F102"/>
    <mergeCell ref="C103:F103"/>
    <mergeCell ref="E99:F99"/>
    <mergeCell ref="B90:G90"/>
    <mergeCell ref="C84:F84"/>
  </mergeCells>
  <hyperlinks>
    <hyperlink ref="J2" location="RESUMO!A1" display="&lt;- RESUMO"/>
    <hyperlink ref="I67:L67" r:id="rId1" display="¹Link: https://transparencia.stj.jus.br/wp-content/uploads/Manual_do_Modelo_de_Planilhas_de_Custos_do_STJ.pdf"/>
    <hyperlink ref="I80:L80" r:id="rId2" display="¹Link: https://transparencia.stj.jus.br/wp-content/uploads/Manual_do_Modelo_de_Planilhas_de_Custos_do_STJ.pdf"/>
    <hyperlink ref="I99:L99" r:id="rId3" display="¹Link: https://transparencia.stj.jus.br/wp-content/uploads/Manual_do_Modelo_de_Planilhas_de_Custos_do_STJ.pdf"/>
  </hyperlinks>
  <pageMargins left="0.511811024" right="0.511811024" top="0.78740157499999996" bottom="0.78740157499999996" header="0.31496062000000002" footer="0.31496062000000002"/>
  <pageSetup paperSize="9" scale="50" fitToHeight="0" orientation="portrait" r:id="rId4"/>
  <legacyDrawing r:id="rId5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C112"/>
  <sheetViews>
    <sheetView zoomScale="60" zoomScaleNormal="60" workbookViewId="0">
      <selection activeCell="J2" sqref="J2"/>
    </sheetView>
  </sheetViews>
  <sheetFormatPr defaultRowHeight="15" x14ac:dyDescent="0.25"/>
  <cols>
    <col min="1" max="1" width="3.28515625" style="8" customWidth="1"/>
    <col min="2" max="2" width="9.85546875" style="8" customWidth="1"/>
    <col min="3" max="3" width="50.7109375" style="8" customWidth="1"/>
    <col min="4" max="4" width="30.140625" style="8" customWidth="1"/>
    <col min="5" max="5" width="28.7109375" style="8" customWidth="1"/>
    <col min="6" max="6" width="34.7109375" style="8" customWidth="1"/>
    <col min="7" max="7" width="25.5703125" style="8" customWidth="1"/>
    <col min="8" max="8" width="2.28515625" style="8" customWidth="1"/>
    <col min="9" max="9" width="60.7109375" style="8" customWidth="1"/>
    <col min="10" max="11" width="55.7109375" style="8" customWidth="1"/>
    <col min="12" max="12" width="4.140625" style="8" customWidth="1"/>
    <col min="13" max="13" width="12.5703125" style="8" customWidth="1"/>
    <col min="14" max="14" width="13.85546875" style="8" customWidth="1"/>
    <col min="15" max="15" width="14" style="8" customWidth="1"/>
    <col min="16" max="16" width="14.28515625" style="8" customWidth="1"/>
    <col min="17" max="17" width="15.140625" style="8" customWidth="1"/>
    <col min="18" max="18" width="16" style="8" customWidth="1"/>
    <col min="19" max="19" width="14.7109375" style="8" customWidth="1"/>
    <col min="20" max="20" width="13" style="8" customWidth="1"/>
    <col min="21" max="16384" width="9.140625" style="8"/>
  </cols>
  <sheetData>
    <row r="1" spans="2:23" ht="39.950000000000003" customHeight="1" thickBot="1" x14ac:dyDescent="0.3">
      <c r="B1" s="610" t="s">
        <v>39</v>
      </c>
      <c r="C1" s="611"/>
      <c r="D1" s="611"/>
      <c r="E1" s="611"/>
      <c r="F1" s="611"/>
      <c r="G1" s="612"/>
      <c r="H1" s="110"/>
      <c r="I1" s="503" t="s">
        <v>54</v>
      </c>
      <c r="J1" s="503"/>
      <c r="K1" s="503"/>
      <c r="L1" s="258"/>
      <c r="M1" s="258"/>
      <c r="N1" s="258"/>
      <c r="O1" s="258"/>
      <c r="P1" s="258"/>
      <c r="Q1" s="258"/>
      <c r="R1" s="258"/>
      <c r="S1" s="258"/>
      <c r="T1" s="258"/>
      <c r="U1" s="36"/>
      <c r="V1" s="36"/>
      <c r="W1" s="36"/>
    </row>
    <row r="2" spans="2:23" ht="24.95" customHeight="1" x14ac:dyDescent="0.3">
      <c r="B2" s="613" t="s">
        <v>0</v>
      </c>
      <c r="C2" s="614"/>
      <c r="D2" s="614"/>
      <c r="E2" s="615"/>
      <c r="F2" s="616"/>
      <c r="G2" s="617"/>
      <c r="H2" s="111"/>
      <c r="I2" s="112" t="s">
        <v>58</v>
      </c>
      <c r="J2" s="425" t="s">
        <v>294</v>
      </c>
      <c r="K2" s="273"/>
      <c r="L2" s="273"/>
      <c r="M2" s="260"/>
      <c r="N2" s="260"/>
      <c r="O2" s="260"/>
      <c r="P2" s="260"/>
      <c r="Q2" s="260"/>
      <c r="R2" s="260"/>
      <c r="S2" s="260"/>
      <c r="T2" s="260"/>
      <c r="U2" s="36"/>
      <c r="V2" s="36"/>
      <c r="W2" s="36"/>
    </row>
    <row r="3" spans="2:23" ht="24.95" customHeight="1" x14ac:dyDescent="0.3">
      <c r="B3" s="596" t="s">
        <v>1</v>
      </c>
      <c r="C3" s="597"/>
      <c r="D3" s="597"/>
      <c r="E3" s="595"/>
      <c r="F3" s="547"/>
      <c r="G3" s="548"/>
      <c r="H3" s="115"/>
      <c r="I3" s="116"/>
      <c r="J3" s="261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36"/>
      <c r="V3" s="36"/>
      <c r="W3" s="36"/>
    </row>
    <row r="4" spans="2:23" ht="24.95" customHeight="1" x14ac:dyDescent="0.3">
      <c r="B4" s="596" t="s">
        <v>2</v>
      </c>
      <c r="C4" s="597"/>
      <c r="D4" s="597"/>
      <c r="E4" s="595"/>
      <c r="F4" s="547"/>
      <c r="G4" s="548"/>
      <c r="H4" s="115"/>
      <c r="I4" s="116"/>
      <c r="J4" s="261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36"/>
      <c r="V4" s="36"/>
      <c r="W4" s="36"/>
    </row>
    <row r="5" spans="2:23" ht="24.95" customHeight="1" x14ac:dyDescent="0.3">
      <c r="B5" s="598" t="s">
        <v>55</v>
      </c>
      <c r="C5" s="599"/>
      <c r="D5" s="600"/>
      <c r="E5" s="601"/>
      <c r="F5" s="602"/>
      <c r="G5" s="603"/>
      <c r="H5" s="115"/>
      <c r="I5" s="116"/>
      <c r="J5" s="261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36"/>
      <c r="V5" s="36"/>
      <c r="W5" s="36"/>
    </row>
    <row r="6" spans="2:23" ht="24.95" customHeight="1" x14ac:dyDescent="0.3">
      <c r="B6" s="596" t="s">
        <v>3</v>
      </c>
      <c r="C6" s="597"/>
      <c r="D6" s="597"/>
      <c r="E6" s="595" t="s">
        <v>56</v>
      </c>
      <c r="F6" s="547"/>
      <c r="G6" s="548"/>
      <c r="H6" s="115"/>
      <c r="I6" s="116"/>
      <c r="J6" s="261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36"/>
      <c r="V6" s="36"/>
      <c r="W6" s="36"/>
    </row>
    <row r="7" spans="2:23" ht="24.95" customHeight="1" x14ac:dyDescent="0.3">
      <c r="B7" s="618" t="s">
        <v>40</v>
      </c>
      <c r="C7" s="619"/>
      <c r="D7" s="619"/>
      <c r="E7" s="601"/>
      <c r="F7" s="602"/>
      <c r="G7" s="603"/>
      <c r="H7" s="115"/>
      <c r="I7" s="116"/>
      <c r="J7" s="261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36"/>
      <c r="V7" s="36"/>
      <c r="W7" s="36"/>
    </row>
    <row r="8" spans="2:23" ht="24.95" customHeight="1" x14ac:dyDescent="0.3">
      <c r="B8" s="607" t="s">
        <v>57</v>
      </c>
      <c r="C8" s="608"/>
      <c r="D8" s="609"/>
      <c r="E8" s="601"/>
      <c r="F8" s="602"/>
      <c r="G8" s="603"/>
      <c r="H8" s="115"/>
      <c r="I8" s="116"/>
      <c r="J8" s="261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36"/>
      <c r="V8" s="36"/>
      <c r="W8" s="36"/>
    </row>
    <row r="9" spans="2:23" ht="24.95" customHeight="1" x14ac:dyDescent="0.3">
      <c r="B9" s="607" t="s">
        <v>45</v>
      </c>
      <c r="C9" s="608"/>
      <c r="D9" s="609"/>
      <c r="E9" s="595" t="s">
        <v>196</v>
      </c>
      <c r="F9" s="547"/>
      <c r="G9" s="548"/>
      <c r="H9" s="111"/>
      <c r="I9" s="116" t="s">
        <v>59</v>
      </c>
      <c r="J9" s="217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36"/>
      <c r="V9" s="36"/>
      <c r="W9" s="36"/>
    </row>
    <row r="10" spans="2:23" ht="24.95" customHeight="1" x14ac:dyDescent="0.3">
      <c r="B10" s="596" t="s">
        <v>4</v>
      </c>
      <c r="C10" s="597"/>
      <c r="D10" s="597"/>
      <c r="E10" s="595">
        <v>12</v>
      </c>
      <c r="F10" s="547"/>
      <c r="G10" s="548"/>
      <c r="H10" s="115"/>
      <c r="I10" s="116"/>
      <c r="J10" s="261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36"/>
      <c r="V10" s="36"/>
      <c r="W10" s="36"/>
    </row>
    <row r="11" spans="2:23" ht="24.95" customHeight="1" x14ac:dyDescent="0.3">
      <c r="B11" s="598" t="s">
        <v>122</v>
      </c>
      <c r="C11" s="599"/>
      <c r="D11" s="600"/>
      <c r="E11" s="601" t="s">
        <v>123</v>
      </c>
      <c r="F11" s="602"/>
      <c r="G11" s="603"/>
      <c r="H11" s="115"/>
      <c r="I11" s="116" t="s">
        <v>124</v>
      </c>
      <c r="J11" s="261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36"/>
      <c r="V11" s="36"/>
      <c r="W11" s="36"/>
    </row>
    <row r="12" spans="2:23" ht="24.95" customHeight="1" x14ac:dyDescent="0.3">
      <c r="B12" s="604"/>
      <c r="C12" s="605"/>
      <c r="D12" s="605"/>
      <c r="E12" s="605"/>
      <c r="F12" s="595"/>
      <c r="G12" s="606"/>
      <c r="H12" s="115"/>
      <c r="I12" s="116"/>
      <c r="J12" s="261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36"/>
      <c r="V12" s="36"/>
      <c r="W12" s="36"/>
    </row>
    <row r="13" spans="2:23" ht="24.95" customHeight="1" x14ac:dyDescent="0.3">
      <c r="B13" s="581" t="s">
        <v>41</v>
      </c>
      <c r="C13" s="582"/>
      <c r="D13" s="583"/>
      <c r="E13" s="587" t="s">
        <v>198</v>
      </c>
      <c r="F13" s="588"/>
      <c r="G13" s="589"/>
      <c r="H13" s="115"/>
      <c r="I13" s="116"/>
      <c r="J13" s="217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36"/>
      <c r="V13" s="36"/>
      <c r="W13" s="36"/>
    </row>
    <row r="14" spans="2:23" ht="24.95" customHeight="1" x14ac:dyDescent="0.3">
      <c r="B14" s="584"/>
      <c r="C14" s="585"/>
      <c r="D14" s="586"/>
      <c r="E14" s="590" t="s">
        <v>184</v>
      </c>
      <c r="F14" s="591"/>
      <c r="G14" s="592"/>
      <c r="H14" s="115"/>
      <c r="I14" s="116"/>
      <c r="J14" s="217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36"/>
      <c r="V14" s="36"/>
      <c r="W14" s="36"/>
    </row>
    <row r="15" spans="2:23" ht="24.95" customHeight="1" thickBot="1" x14ac:dyDescent="0.35">
      <c r="B15" s="593" t="s">
        <v>42</v>
      </c>
      <c r="C15" s="594"/>
      <c r="D15" s="594"/>
      <c r="E15" s="595">
        <v>1</v>
      </c>
      <c r="F15" s="547"/>
      <c r="G15" s="548"/>
      <c r="H15" s="115"/>
      <c r="I15" s="140"/>
      <c r="J15" s="217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36"/>
      <c r="V15" s="36"/>
      <c r="W15" s="36"/>
    </row>
    <row r="16" spans="2:23" ht="24.95" customHeight="1" x14ac:dyDescent="0.3">
      <c r="B16" s="578" t="s">
        <v>5</v>
      </c>
      <c r="C16" s="579"/>
      <c r="D16" s="579"/>
      <c r="E16" s="579"/>
      <c r="F16" s="579"/>
      <c r="G16" s="580"/>
      <c r="H16" s="115"/>
      <c r="I16" s="115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36"/>
      <c r="V16" s="36"/>
      <c r="W16" s="36"/>
    </row>
    <row r="17" spans="2:23" ht="24.95" customHeight="1" thickBot="1" x14ac:dyDescent="0.35">
      <c r="B17" s="533" t="s">
        <v>49</v>
      </c>
      <c r="C17" s="528"/>
      <c r="D17" s="528"/>
      <c r="E17" s="528"/>
      <c r="F17" s="528"/>
      <c r="G17" s="534"/>
      <c r="H17" s="115"/>
      <c r="I17" s="115"/>
      <c r="J17" s="111"/>
      <c r="K17" s="111"/>
      <c r="L17" s="111"/>
      <c r="M17" s="266"/>
      <c r="N17" s="266"/>
      <c r="O17" s="266"/>
      <c r="P17" s="266"/>
      <c r="Q17" s="266"/>
      <c r="R17" s="266"/>
      <c r="S17" s="266"/>
      <c r="T17" s="266"/>
      <c r="U17" s="36"/>
      <c r="V17" s="36"/>
      <c r="W17" s="36"/>
    </row>
    <row r="18" spans="2:23" ht="24.95" customHeight="1" x14ac:dyDescent="0.3">
      <c r="B18" s="347" t="s">
        <v>62</v>
      </c>
      <c r="C18" s="346" t="s">
        <v>63</v>
      </c>
      <c r="D18" s="348" t="s">
        <v>64</v>
      </c>
      <c r="E18" s="348" t="s">
        <v>65</v>
      </c>
      <c r="F18" s="348" t="s">
        <v>66</v>
      </c>
      <c r="G18" s="123" t="s">
        <v>67</v>
      </c>
      <c r="H18" s="115"/>
      <c r="I18" s="112" t="s">
        <v>58</v>
      </c>
      <c r="J18" s="113"/>
      <c r="K18" s="113"/>
      <c r="L18" s="114"/>
      <c r="M18" s="260"/>
      <c r="N18" s="260"/>
      <c r="O18" s="260"/>
      <c r="P18" s="260"/>
      <c r="Q18" s="260"/>
      <c r="R18" s="260"/>
      <c r="S18" s="260"/>
      <c r="T18" s="260"/>
      <c r="U18" s="36"/>
      <c r="V18" s="36"/>
      <c r="W18" s="36"/>
    </row>
    <row r="19" spans="2:23" ht="24.95" customHeight="1" x14ac:dyDescent="0.3">
      <c r="B19" s="124" t="s">
        <v>6</v>
      </c>
      <c r="C19" s="125" t="s">
        <v>43</v>
      </c>
      <c r="D19" s="126" t="s">
        <v>68</v>
      </c>
      <c r="E19" s="127">
        <v>1</v>
      </c>
      <c r="F19" s="128">
        <v>0</v>
      </c>
      <c r="G19" s="129">
        <f>F19</f>
        <v>0</v>
      </c>
      <c r="H19" s="111"/>
      <c r="I19" s="342" t="s">
        <v>312</v>
      </c>
      <c r="J19" s="131"/>
      <c r="K19" s="245"/>
      <c r="L19" s="246"/>
      <c r="M19" s="260"/>
      <c r="N19" s="260"/>
      <c r="O19" s="260"/>
      <c r="P19" s="260"/>
      <c r="Q19" s="260"/>
      <c r="R19" s="260"/>
      <c r="S19" s="260"/>
      <c r="T19" s="260"/>
      <c r="U19" s="36"/>
      <c r="V19" s="36"/>
      <c r="W19" s="36"/>
    </row>
    <row r="20" spans="2:23" ht="24.95" customHeight="1" x14ac:dyDescent="0.3">
      <c r="B20" s="124" t="s">
        <v>7</v>
      </c>
      <c r="C20" s="125" t="s">
        <v>44</v>
      </c>
      <c r="D20" s="126" t="s">
        <v>68</v>
      </c>
      <c r="E20" s="127">
        <v>220</v>
      </c>
      <c r="F20" s="132">
        <f>(G19+G21)/E20</f>
        <v>0</v>
      </c>
      <c r="G20" s="129">
        <f>F20</f>
        <v>0</v>
      </c>
      <c r="H20" s="111"/>
      <c r="I20" s="116" t="s">
        <v>159</v>
      </c>
      <c r="J20" s="117"/>
      <c r="K20" s="117"/>
      <c r="L20" s="118"/>
      <c r="M20" s="262"/>
      <c r="N20" s="262"/>
      <c r="O20" s="262"/>
      <c r="P20" s="262"/>
      <c r="Q20" s="260"/>
      <c r="R20" s="260"/>
      <c r="S20" s="260"/>
      <c r="T20" s="260"/>
      <c r="U20" s="36"/>
      <c r="V20" s="36"/>
      <c r="W20" s="36"/>
    </row>
    <row r="21" spans="2:23" ht="24.95" customHeight="1" x14ac:dyDescent="0.3">
      <c r="B21" s="124" t="s">
        <v>8</v>
      </c>
      <c r="C21" s="125" t="s">
        <v>180</v>
      </c>
      <c r="D21" s="133">
        <v>0</v>
      </c>
      <c r="E21" s="134">
        <v>0</v>
      </c>
      <c r="F21" s="132">
        <f>F19*D21</f>
        <v>0</v>
      </c>
      <c r="G21" s="129">
        <f>F21</f>
        <v>0</v>
      </c>
      <c r="H21" s="111"/>
      <c r="I21" s="250"/>
      <c r="J21" s="251"/>
      <c r="K21" s="251"/>
      <c r="L21" s="371"/>
      <c r="M21" s="284"/>
      <c r="N21" s="284"/>
      <c r="O21" s="284"/>
      <c r="P21" s="284"/>
      <c r="Q21" s="284"/>
      <c r="R21" s="284"/>
      <c r="S21" s="284"/>
      <c r="T21" s="284"/>
      <c r="U21" s="36"/>
      <c r="V21" s="36"/>
      <c r="W21" s="36"/>
    </row>
    <row r="22" spans="2:23" ht="24.95" customHeight="1" x14ac:dyDescent="0.3">
      <c r="B22" s="124" t="s">
        <v>9</v>
      </c>
      <c r="C22" s="125" t="s">
        <v>69</v>
      </c>
      <c r="D22" s="280">
        <v>0.2</v>
      </c>
      <c r="E22" s="134">
        <v>120</v>
      </c>
      <c r="F22" s="132">
        <f>F20*D22</f>
        <v>0</v>
      </c>
      <c r="G22" s="129">
        <f>F22*E22</f>
        <v>0</v>
      </c>
      <c r="H22" s="111"/>
      <c r="I22" s="622" t="s">
        <v>185</v>
      </c>
      <c r="J22" s="623"/>
      <c r="K22" s="623"/>
      <c r="L22" s="624"/>
      <c r="M22" s="264"/>
      <c r="N22" s="264"/>
      <c r="O22" s="264"/>
      <c r="P22" s="264"/>
      <c r="Q22" s="264"/>
      <c r="R22" s="264"/>
      <c r="S22" s="264"/>
      <c r="T22" s="264"/>
      <c r="U22" s="36"/>
      <c r="V22" s="36"/>
      <c r="W22" s="36"/>
    </row>
    <row r="23" spans="2:23" ht="24.95" customHeight="1" thickBot="1" x14ac:dyDescent="0.3">
      <c r="B23" s="124" t="s">
        <v>10</v>
      </c>
      <c r="C23" s="125" t="s">
        <v>11</v>
      </c>
      <c r="D23" s="138"/>
      <c r="E23" s="132" t="s">
        <v>46</v>
      </c>
      <c r="F23" s="132"/>
      <c r="G23" s="129"/>
      <c r="H23" s="139"/>
      <c r="I23" s="140" t="s">
        <v>154</v>
      </c>
      <c r="J23" s="141"/>
      <c r="K23" s="141"/>
      <c r="L23" s="119"/>
      <c r="M23" s="262"/>
      <c r="N23" s="262"/>
      <c r="O23" s="262"/>
      <c r="P23" s="262"/>
      <c r="Q23" s="262"/>
      <c r="R23" s="262"/>
      <c r="S23" s="262"/>
      <c r="T23" s="262"/>
      <c r="U23" s="36"/>
      <c r="V23" s="36"/>
      <c r="W23" s="36"/>
    </row>
    <row r="24" spans="2:23" ht="24.95" customHeight="1" x14ac:dyDescent="0.3">
      <c r="B24" s="142"/>
      <c r="C24" s="143"/>
      <c r="D24" s="143"/>
      <c r="E24" s="528" t="s">
        <v>50</v>
      </c>
      <c r="F24" s="529"/>
      <c r="G24" s="144">
        <f>G19+G21+G22</f>
        <v>0</v>
      </c>
      <c r="H24" s="139"/>
      <c r="I24" s="139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36"/>
      <c r="V24" s="36"/>
      <c r="W24" s="36"/>
    </row>
    <row r="25" spans="2:23" s="36" customFormat="1" ht="68.25" customHeight="1" x14ac:dyDescent="0.3">
      <c r="B25" s="621" t="s">
        <v>70</v>
      </c>
      <c r="C25" s="621"/>
      <c r="D25" s="621"/>
      <c r="E25" s="621"/>
      <c r="F25" s="621"/>
      <c r="G25" s="621"/>
      <c r="H25" s="139"/>
      <c r="I25" s="139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</row>
    <row r="26" spans="2:23" ht="20.25" x14ac:dyDescent="0.3">
      <c r="B26" s="546"/>
      <c r="C26" s="547"/>
      <c r="D26" s="547"/>
      <c r="E26" s="547"/>
      <c r="F26" s="547"/>
      <c r="G26" s="548"/>
      <c r="H26" s="115"/>
      <c r="I26" s="115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36"/>
      <c r="V26" s="36"/>
      <c r="W26" s="36"/>
    </row>
    <row r="27" spans="2:23" ht="24.95" customHeight="1" x14ac:dyDescent="0.3">
      <c r="B27" s="533" t="s">
        <v>13</v>
      </c>
      <c r="C27" s="528"/>
      <c r="D27" s="528"/>
      <c r="E27" s="528"/>
      <c r="F27" s="528"/>
      <c r="G27" s="534"/>
      <c r="H27" s="115"/>
      <c r="I27" s="115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36"/>
      <c r="V27" s="36"/>
      <c r="W27" s="36"/>
    </row>
    <row r="28" spans="2:23" ht="24.95" customHeight="1" thickBot="1" x14ac:dyDescent="0.35">
      <c r="B28" s="552" t="s">
        <v>72</v>
      </c>
      <c r="C28" s="553"/>
      <c r="D28" s="553"/>
      <c r="E28" s="553"/>
      <c r="F28" s="553"/>
      <c r="G28" s="554"/>
      <c r="H28" s="115"/>
      <c r="I28" s="115"/>
      <c r="J28" s="111"/>
      <c r="K28" s="111"/>
      <c r="L28" s="111"/>
      <c r="M28" s="266"/>
      <c r="N28" s="266"/>
      <c r="O28" s="266"/>
      <c r="P28" s="266"/>
      <c r="Q28" s="266"/>
      <c r="R28" s="266"/>
      <c r="S28" s="266"/>
      <c r="T28" s="266"/>
      <c r="U28" s="36"/>
      <c r="V28" s="36"/>
      <c r="W28" s="36"/>
    </row>
    <row r="29" spans="2:23" ht="24.95" customHeight="1" x14ac:dyDescent="0.3">
      <c r="B29" s="347" t="s">
        <v>73</v>
      </c>
      <c r="C29" s="576" t="s">
        <v>74</v>
      </c>
      <c r="D29" s="555"/>
      <c r="E29" s="577"/>
      <c r="F29" s="348" t="s">
        <v>64</v>
      </c>
      <c r="G29" s="123" t="s">
        <v>67</v>
      </c>
      <c r="H29" s="115"/>
      <c r="I29" s="112" t="s">
        <v>58</v>
      </c>
      <c r="J29" s="113"/>
      <c r="K29" s="113"/>
      <c r="L29" s="114"/>
      <c r="M29" s="379"/>
      <c r="N29" s="379"/>
      <c r="O29" s="379"/>
      <c r="P29" s="379"/>
      <c r="Q29" s="379"/>
      <c r="R29" s="379"/>
      <c r="S29" s="379"/>
      <c r="T29" s="379"/>
      <c r="U29" s="36"/>
      <c r="V29" s="36"/>
      <c r="W29" s="36"/>
    </row>
    <row r="30" spans="2:23" ht="24.95" customHeight="1" x14ac:dyDescent="0.25">
      <c r="B30" s="124" t="s">
        <v>6</v>
      </c>
      <c r="C30" s="531" t="s">
        <v>75</v>
      </c>
      <c r="D30" s="542"/>
      <c r="E30" s="146" t="s">
        <v>76</v>
      </c>
      <c r="F30" s="146">
        <v>8.3299999999999999E-2</v>
      </c>
      <c r="G30" s="147">
        <f>G24*F30</f>
        <v>0</v>
      </c>
      <c r="H30" s="115"/>
      <c r="I30" s="504" t="s">
        <v>79</v>
      </c>
      <c r="J30" s="505"/>
      <c r="K30" s="505"/>
      <c r="L30" s="506"/>
      <c r="M30" s="268"/>
      <c r="N30" s="268"/>
      <c r="O30" s="268"/>
      <c r="P30" s="268"/>
      <c r="Q30" s="268"/>
      <c r="R30" s="268"/>
      <c r="S30" s="262"/>
      <c r="T30" s="262"/>
      <c r="U30" s="36"/>
      <c r="V30" s="36"/>
      <c r="W30" s="36"/>
    </row>
    <row r="31" spans="2:23" ht="24.95" customHeight="1" x14ac:dyDescent="0.3">
      <c r="B31" s="124" t="s">
        <v>7</v>
      </c>
      <c r="C31" s="531" t="s">
        <v>48</v>
      </c>
      <c r="D31" s="542"/>
      <c r="E31" s="148" t="s">
        <v>77</v>
      </c>
      <c r="F31" s="148">
        <v>0.121</v>
      </c>
      <c r="G31" s="147">
        <f>G24*F31</f>
        <v>0</v>
      </c>
      <c r="H31" s="115"/>
      <c r="I31" s="504"/>
      <c r="J31" s="505"/>
      <c r="K31" s="505"/>
      <c r="L31" s="506"/>
      <c r="M31" s="379"/>
      <c r="N31" s="379"/>
      <c r="O31" s="379"/>
      <c r="P31" s="379"/>
      <c r="Q31" s="379"/>
      <c r="R31" s="379"/>
      <c r="S31" s="379"/>
      <c r="T31" s="379"/>
      <c r="U31" s="36"/>
      <c r="V31" s="36"/>
      <c r="W31" s="36"/>
    </row>
    <row r="32" spans="2:23" ht="24.95" customHeight="1" thickBot="1" x14ac:dyDescent="0.35">
      <c r="B32" s="149"/>
      <c r="C32" s="150"/>
      <c r="D32" s="150"/>
      <c r="E32" s="151"/>
      <c r="F32" s="152" t="s">
        <v>71</v>
      </c>
      <c r="G32" s="153">
        <f>G30+G31</f>
        <v>0</v>
      </c>
      <c r="H32" s="115"/>
      <c r="I32" s="140" t="s">
        <v>80</v>
      </c>
      <c r="J32" s="377"/>
      <c r="K32" s="377"/>
      <c r="L32" s="378"/>
      <c r="M32" s="379"/>
      <c r="N32" s="379"/>
      <c r="O32" s="379"/>
      <c r="P32" s="379"/>
      <c r="Q32" s="379"/>
      <c r="R32" s="379"/>
      <c r="S32" s="379"/>
      <c r="T32" s="379"/>
      <c r="U32" s="36"/>
      <c r="V32" s="36"/>
      <c r="W32" s="36"/>
    </row>
    <row r="33" spans="2:23" ht="24.95" customHeight="1" x14ac:dyDescent="0.3">
      <c r="B33" s="124" t="s">
        <v>8</v>
      </c>
      <c r="C33" s="570" t="s">
        <v>78</v>
      </c>
      <c r="D33" s="571"/>
      <c r="E33" s="571"/>
      <c r="F33" s="572"/>
      <c r="G33" s="154">
        <f>F45*G32</f>
        <v>0</v>
      </c>
      <c r="H33" s="115"/>
      <c r="I33" s="115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36"/>
      <c r="V33" s="36"/>
      <c r="W33" s="36"/>
    </row>
    <row r="34" spans="2:23" ht="24.95" customHeight="1" x14ac:dyDescent="0.3">
      <c r="B34" s="155"/>
      <c r="C34" s="156"/>
      <c r="D34" s="156"/>
      <c r="E34" s="156"/>
      <c r="F34" s="157" t="s">
        <v>84</v>
      </c>
      <c r="G34" s="158">
        <f>G32+G33</f>
        <v>0</v>
      </c>
      <c r="H34" s="115"/>
      <c r="I34" s="115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36"/>
      <c r="V34" s="36"/>
      <c r="W34" s="36"/>
    </row>
    <row r="35" spans="2:23" ht="42" customHeight="1" thickBot="1" x14ac:dyDescent="0.35">
      <c r="B35" s="573" t="s">
        <v>82</v>
      </c>
      <c r="C35" s="574"/>
      <c r="D35" s="574"/>
      <c r="E35" s="574"/>
      <c r="F35" s="574"/>
      <c r="G35" s="575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36"/>
      <c r="V35" s="36"/>
      <c r="W35" s="36"/>
    </row>
    <row r="36" spans="2:23" ht="24.95" customHeight="1" x14ac:dyDescent="0.3">
      <c r="B36" s="159" t="s">
        <v>81</v>
      </c>
      <c r="C36" s="569" t="s">
        <v>83</v>
      </c>
      <c r="D36" s="569"/>
      <c r="E36" s="569"/>
      <c r="F36" s="350" t="s">
        <v>64</v>
      </c>
      <c r="G36" s="161" t="s">
        <v>67</v>
      </c>
      <c r="H36" s="111"/>
      <c r="I36" s="374" t="s">
        <v>58</v>
      </c>
      <c r="J36" s="375"/>
      <c r="K36" s="375"/>
      <c r="L36" s="383"/>
      <c r="M36" s="384"/>
      <c r="N36" s="384"/>
      <c r="O36" s="384"/>
      <c r="P36" s="384"/>
      <c r="Q36" s="384"/>
      <c r="R36" s="384"/>
      <c r="S36" s="384"/>
      <c r="T36" s="384"/>
      <c r="U36" s="36"/>
      <c r="V36" s="36"/>
      <c r="W36" s="36"/>
    </row>
    <row r="37" spans="2:23" ht="24.95" customHeight="1" x14ac:dyDescent="0.3">
      <c r="B37" s="357" t="s">
        <v>6</v>
      </c>
      <c r="C37" s="541" t="s">
        <v>14</v>
      </c>
      <c r="D37" s="531"/>
      <c r="E37" s="542"/>
      <c r="F37" s="146">
        <v>0.2</v>
      </c>
      <c r="G37" s="163">
        <f>G24*F37</f>
        <v>0</v>
      </c>
      <c r="H37" s="111"/>
      <c r="I37" s="233" t="s">
        <v>85</v>
      </c>
      <c r="J37" s="234"/>
      <c r="K37" s="234"/>
      <c r="L37" s="281"/>
      <c r="M37" s="268"/>
      <c r="N37" s="268"/>
      <c r="O37" s="268"/>
      <c r="P37" s="268"/>
      <c r="Q37" s="268"/>
      <c r="R37" s="268"/>
      <c r="S37" s="268"/>
      <c r="T37" s="268"/>
      <c r="U37" s="36"/>
      <c r="V37" s="36"/>
      <c r="W37" s="36"/>
    </row>
    <row r="38" spans="2:23" ht="24.95" customHeight="1" x14ac:dyDescent="0.3">
      <c r="B38" s="357" t="s">
        <v>7</v>
      </c>
      <c r="C38" s="541" t="s">
        <v>15</v>
      </c>
      <c r="D38" s="531"/>
      <c r="E38" s="542"/>
      <c r="F38" s="148">
        <v>2.5000000000000001E-2</v>
      </c>
      <c r="G38" s="163">
        <f>G24*F38</f>
        <v>0</v>
      </c>
      <c r="H38" s="111"/>
      <c r="I38" s="233" t="s">
        <v>85</v>
      </c>
      <c r="J38" s="234"/>
      <c r="K38" s="234"/>
      <c r="L38" s="281"/>
      <c r="M38" s="268"/>
      <c r="N38" s="268"/>
      <c r="O38" s="268"/>
      <c r="P38" s="268"/>
      <c r="Q38" s="268"/>
      <c r="R38" s="268"/>
      <c r="S38" s="268"/>
      <c r="T38" s="268"/>
      <c r="U38" s="36"/>
      <c r="V38" s="36"/>
      <c r="W38" s="36"/>
    </row>
    <row r="39" spans="2:23" ht="38.25" customHeight="1" x14ac:dyDescent="0.3">
      <c r="B39" s="357" t="s">
        <v>8</v>
      </c>
      <c r="C39" s="541" t="s">
        <v>86</v>
      </c>
      <c r="D39" s="531"/>
      <c r="E39" s="542"/>
      <c r="F39" s="164">
        <v>0.06</v>
      </c>
      <c r="G39" s="165">
        <f>G24*F39</f>
        <v>0</v>
      </c>
      <c r="H39" s="166"/>
      <c r="I39" s="504" t="s">
        <v>275</v>
      </c>
      <c r="J39" s="505"/>
      <c r="K39" s="505"/>
      <c r="L39" s="506"/>
      <c r="M39" s="268"/>
      <c r="N39" s="268"/>
      <c r="O39" s="268"/>
      <c r="P39" s="268"/>
      <c r="Q39" s="268"/>
      <c r="R39" s="262"/>
      <c r="S39" s="262"/>
      <c r="T39" s="262"/>
      <c r="U39" s="36"/>
      <c r="V39" s="36"/>
      <c r="W39" s="36"/>
    </row>
    <row r="40" spans="2:23" ht="24.95" customHeight="1" x14ac:dyDescent="0.3">
      <c r="B40" s="357" t="s">
        <v>9</v>
      </c>
      <c r="C40" s="541" t="s">
        <v>16</v>
      </c>
      <c r="D40" s="531"/>
      <c r="E40" s="542"/>
      <c r="F40" s="148">
        <v>1.4999999999999999E-2</v>
      </c>
      <c r="G40" s="163">
        <f>G24*F40</f>
        <v>0</v>
      </c>
      <c r="H40" s="111"/>
      <c r="I40" s="233" t="s">
        <v>85</v>
      </c>
      <c r="J40" s="234"/>
      <c r="K40" s="234"/>
      <c r="L40" s="281"/>
      <c r="M40" s="268"/>
      <c r="N40" s="268"/>
      <c r="O40" s="268"/>
      <c r="P40" s="268"/>
      <c r="Q40" s="268"/>
      <c r="R40" s="268"/>
      <c r="S40" s="268"/>
      <c r="T40" s="268"/>
      <c r="U40" s="36"/>
      <c r="V40" s="36"/>
      <c r="W40" s="36"/>
    </row>
    <row r="41" spans="2:23" ht="24.95" customHeight="1" x14ac:dyDescent="0.3">
      <c r="B41" s="357" t="s">
        <v>10</v>
      </c>
      <c r="C41" s="541" t="s">
        <v>47</v>
      </c>
      <c r="D41" s="531"/>
      <c r="E41" s="542"/>
      <c r="F41" s="148">
        <v>0.01</v>
      </c>
      <c r="G41" s="163">
        <f>G24*F41</f>
        <v>0</v>
      </c>
      <c r="H41" s="111"/>
      <c r="I41" s="233" t="s">
        <v>85</v>
      </c>
      <c r="J41" s="234"/>
      <c r="K41" s="234"/>
      <c r="L41" s="281"/>
      <c r="M41" s="268"/>
      <c r="N41" s="268"/>
      <c r="O41" s="268"/>
      <c r="P41" s="268"/>
      <c r="Q41" s="268"/>
      <c r="R41" s="268"/>
      <c r="S41" s="268"/>
      <c r="T41" s="268"/>
      <c r="U41" s="36"/>
      <c r="V41" s="36"/>
      <c r="W41" s="36"/>
    </row>
    <row r="42" spans="2:23" ht="24.95" customHeight="1" x14ac:dyDescent="0.3">
      <c r="B42" s="357" t="s">
        <v>12</v>
      </c>
      <c r="C42" s="541" t="s">
        <v>17</v>
      </c>
      <c r="D42" s="531"/>
      <c r="E42" s="542"/>
      <c r="F42" s="148">
        <v>6.0000000000000001E-3</v>
      </c>
      <c r="G42" s="163">
        <f>G24*F42</f>
        <v>0</v>
      </c>
      <c r="H42" s="111"/>
      <c r="I42" s="233" t="s">
        <v>85</v>
      </c>
      <c r="J42" s="234"/>
      <c r="K42" s="234"/>
      <c r="L42" s="281"/>
      <c r="M42" s="268"/>
      <c r="N42" s="268"/>
      <c r="O42" s="268"/>
      <c r="P42" s="268"/>
      <c r="Q42" s="268"/>
      <c r="R42" s="268"/>
      <c r="S42" s="268"/>
      <c r="T42" s="268"/>
      <c r="U42" s="36"/>
      <c r="V42" s="36"/>
      <c r="W42" s="36"/>
    </row>
    <row r="43" spans="2:23" ht="24.95" customHeight="1" x14ac:dyDescent="0.3">
      <c r="B43" s="357" t="s">
        <v>18</v>
      </c>
      <c r="C43" s="541" t="s">
        <v>19</v>
      </c>
      <c r="D43" s="531"/>
      <c r="E43" s="542"/>
      <c r="F43" s="148">
        <v>2E-3</v>
      </c>
      <c r="G43" s="163">
        <f>G24*F43</f>
        <v>0</v>
      </c>
      <c r="H43" s="111"/>
      <c r="I43" s="233" t="s">
        <v>85</v>
      </c>
      <c r="J43" s="234"/>
      <c r="K43" s="234"/>
      <c r="L43" s="281"/>
      <c r="M43" s="268"/>
      <c r="N43" s="268"/>
      <c r="O43" s="268"/>
      <c r="P43" s="268"/>
      <c r="Q43" s="268"/>
      <c r="R43" s="268"/>
      <c r="S43" s="268"/>
      <c r="T43" s="268"/>
      <c r="U43" s="36"/>
      <c r="V43" s="36"/>
      <c r="W43" s="36"/>
    </row>
    <row r="44" spans="2:23" ht="24.95" customHeight="1" thickBot="1" x14ac:dyDescent="0.35">
      <c r="B44" s="357" t="s">
        <v>20</v>
      </c>
      <c r="C44" s="541" t="s">
        <v>21</v>
      </c>
      <c r="D44" s="531"/>
      <c r="E44" s="542"/>
      <c r="F44" s="148">
        <v>0.08</v>
      </c>
      <c r="G44" s="163">
        <f>G24*F44</f>
        <v>0</v>
      </c>
      <c r="H44" s="111"/>
      <c r="I44" s="376" t="s">
        <v>85</v>
      </c>
      <c r="J44" s="380"/>
      <c r="K44" s="380"/>
      <c r="L44" s="381"/>
      <c r="M44" s="268"/>
      <c r="N44" s="268"/>
      <c r="O44" s="268"/>
      <c r="P44" s="268"/>
      <c r="Q44" s="268"/>
      <c r="R44" s="268"/>
      <c r="S44" s="268"/>
      <c r="T44" s="268"/>
      <c r="U44" s="36"/>
      <c r="V44" s="36"/>
      <c r="W44" s="36"/>
    </row>
    <row r="45" spans="2:23" ht="24.95" customHeight="1" x14ac:dyDescent="0.3">
      <c r="B45" s="169"/>
      <c r="C45" s="170"/>
      <c r="D45" s="171"/>
      <c r="E45" s="172" t="s">
        <v>87</v>
      </c>
      <c r="F45" s="172">
        <f>SUM(F37:F44)</f>
        <v>0.39800000000000008</v>
      </c>
      <c r="G45" s="173">
        <f>SUM(G37:G44)</f>
        <v>0</v>
      </c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36"/>
      <c r="V45" s="36"/>
      <c r="W45" s="36"/>
    </row>
    <row r="46" spans="2:23" ht="24.95" customHeight="1" thickBot="1" x14ac:dyDescent="0.35">
      <c r="B46" s="552" t="s">
        <v>22</v>
      </c>
      <c r="C46" s="553"/>
      <c r="D46" s="553"/>
      <c r="E46" s="553"/>
      <c r="F46" s="553"/>
      <c r="G46" s="554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36"/>
      <c r="V46" s="36"/>
      <c r="W46" s="36"/>
    </row>
    <row r="47" spans="2:23" ht="24.95" customHeight="1" x14ac:dyDescent="0.3">
      <c r="B47" s="347" t="s">
        <v>88</v>
      </c>
      <c r="C47" s="555" t="s">
        <v>89</v>
      </c>
      <c r="D47" s="555"/>
      <c r="E47" s="555"/>
      <c r="F47" s="555"/>
      <c r="G47" s="123" t="s">
        <v>67</v>
      </c>
      <c r="H47" s="111"/>
      <c r="I47" s="112" t="s">
        <v>58</v>
      </c>
      <c r="J47" s="113"/>
      <c r="K47" s="114"/>
      <c r="L47" s="273"/>
      <c r="M47" s="260"/>
      <c r="N47" s="260"/>
      <c r="O47" s="260"/>
      <c r="P47" s="260"/>
      <c r="Q47" s="260"/>
      <c r="R47" s="260"/>
      <c r="S47" s="260"/>
      <c r="T47" s="260"/>
      <c r="U47" s="36"/>
      <c r="V47" s="36"/>
      <c r="W47" s="36"/>
    </row>
    <row r="48" spans="2:23" ht="30" customHeight="1" x14ac:dyDescent="0.3">
      <c r="B48" s="556" t="s">
        <v>6</v>
      </c>
      <c r="C48" s="558" t="s">
        <v>90</v>
      </c>
      <c r="D48" s="349" t="s">
        <v>91</v>
      </c>
      <c r="E48" s="175" t="s">
        <v>92</v>
      </c>
      <c r="F48" s="176" t="s">
        <v>94</v>
      </c>
      <c r="G48" s="560">
        <f>IF((D49*E49*F49)-(G19*0.06)&lt;0,0,((D49*E49*F49)-(G19*0.06)))</f>
        <v>126</v>
      </c>
      <c r="H48" s="177"/>
      <c r="I48" s="504" t="s">
        <v>276</v>
      </c>
      <c r="J48" s="505"/>
      <c r="K48" s="506"/>
      <c r="L48" s="268"/>
      <c r="M48" s="268"/>
      <c r="N48" s="268"/>
      <c r="O48" s="268"/>
      <c r="P48" s="268"/>
      <c r="Q48" s="268"/>
      <c r="R48" s="268"/>
      <c r="S48" s="268"/>
      <c r="T48" s="268"/>
      <c r="U48" s="36"/>
      <c r="V48" s="36"/>
      <c r="W48" s="36"/>
    </row>
    <row r="49" spans="2:23" ht="30" customHeight="1" x14ac:dyDescent="0.3">
      <c r="B49" s="557"/>
      <c r="C49" s="559"/>
      <c r="D49" s="178">
        <v>2</v>
      </c>
      <c r="E49" s="175">
        <v>4.2</v>
      </c>
      <c r="F49" s="179">
        <v>15</v>
      </c>
      <c r="G49" s="561"/>
      <c r="H49" s="177"/>
      <c r="I49" s="504"/>
      <c r="J49" s="505"/>
      <c r="K49" s="506"/>
      <c r="L49" s="268"/>
      <c r="M49" s="268"/>
      <c r="N49" s="268"/>
      <c r="O49" s="268"/>
      <c r="P49" s="268"/>
      <c r="Q49" s="268"/>
      <c r="R49" s="268"/>
      <c r="S49" s="268"/>
      <c r="T49" s="268"/>
      <c r="U49" s="36"/>
      <c r="V49" s="36"/>
      <c r="W49" s="36"/>
    </row>
    <row r="50" spans="2:23" ht="30" customHeight="1" x14ac:dyDescent="0.3">
      <c r="B50" s="556" t="s">
        <v>7</v>
      </c>
      <c r="C50" s="562" t="s">
        <v>93</v>
      </c>
      <c r="D50" s="563"/>
      <c r="E50" s="180" t="s">
        <v>92</v>
      </c>
      <c r="F50" s="181" t="s">
        <v>94</v>
      </c>
      <c r="G50" s="560">
        <f>(E51*F51)*(100%-20%)</f>
        <v>0</v>
      </c>
      <c r="H50" s="177"/>
      <c r="I50" s="504" t="s">
        <v>258</v>
      </c>
      <c r="J50" s="505"/>
      <c r="K50" s="506"/>
      <c r="L50" s="268"/>
      <c r="M50" s="268"/>
      <c r="N50" s="268"/>
      <c r="O50" s="268"/>
      <c r="P50" s="268"/>
      <c r="Q50" s="268"/>
      <c r="R50" s="268"/>
      <c r="S50" s="268"/>
      <c r="T50" s="268"/>
      <c r="U50" s="36"/>
      <c r="V50" s="36"/>
      <c r="W50" s="36"/>
    </row>
    <row r="51" spans="2:23" ht="30" customHeight="1" x14ac:dyDescent="0.3">
      <c r="B51" s="557"/>
      <c r="C51" s="564"/>
      <c r="D51" s="565"/>
      <c r="E51" s="182">
        <v>0</v>
      </c>
      <c r="F51" s="183">
        <v>15</v>
      </c>
      <c r="G51" s="561"/>
      <c r="H51" s="184"/>
      <c r="I51" s="504"/>
      <c r="J51" s="505"/>
      <c r="K51" s="506"/>
      <c r="L51" s="268"/>
      <c r="M51" s="268"/>
      <c r="N51" s="268"/>
      <c r="O51" s="268"/>
      <c r="P51" s="268"/>
      <c r="Q51" s="268"/>
      <c r="R51" s="268"/>
      <c r="S51" s="268"/>
      <c r="T51" s="268"/>
      <c r="U51" s="36"/>
      <c r="V51" s="36"/>
      <c r="W51" s="36"/>
    </row>
    <row r="52" spans="2:23" ht="24.95" customHeight="1" x14ac:dyDescent="0.3">
      <c r="B52" s="357" t="s">
        <v>8</v>
      </c>
      <c r="C52" s="512" t="s">
        <v>95</v>
      </c>
      <c r="D52" s="513"/>
      <c r="E52" s="513"/>
      <c r="F52" s="514"/>
      <c r="G52" s="165">
        <v>0</v>
      </c>
      <c r="H52" s="185"/>
      <c r="I52" s="292" t="s">
        <v>259</v>
      </c>
      <c r="J52" s="116"/>
      <c r="K52" s="118"/>
      <c r="L52" s="260"/>
      <c r="M52" s="260"/>
      <c r="N52" s="260"/>
      <c r="O52" s="260"/>
      <c r="P52" s="260"/>
      <c r="Q52" s="260"/>
      <c r="R52" s="260"/>
      <c r="S52" s="260"/>
      <c r="T52" s="260"/>
      <c r="U52" s="36"/>
      <c r="V52" s="36"/>
      <c r="W52" s="36"/>
    </row>
    <row r="53" spans="2:23" ht="24.95" customHeight="1" x14ac:dyDescent="0.3">
      <c r="B53" s="357" t="s">
        <v>9</v>
      </c>
      <c r="C53" s="512" t="s">
        <v>96</v>
      </c>
      <c r="D53" s="513"/>
      <c r="E53" s="513"/>
      <c r="F53" s="514"/>
      <c r="G53" s="186">
        <v>0</v>
      </c>
      <c r="H53" s="139"/>
      <c r="I53" s="292" t="s">
        <v>259</v>
      </c>
      <c r="J53" s="116"/>
      <c r="K53" s="118"/>
      <c r="L53" s="260"/>
      <c r="M53" s="260"/>
      <c r="N53" s="260"/>
      <c r="O53" s="260"/>
      <c r="P53" s="260"/>
      <c r="Q53" s="260"/>
      <c r="R53" s="260"/>
      <c r="S53" s="260"/>
      <c r="T53" s="260"/>
      <c r="U53" s="36"/>
      <c r="V53" s="36"/>
      <c r="W53" s="36"/>
    </row>
    <row r="54" spans="2:23" ht="24.95" customHeight="1" x14ac:dyDescent="0.3">
      <c r="B54" s="357" t="s">
        <v>10</v>
      </c>
      <c r="C54" s="512" t="s">
        <v>97</v>
      </c>
      <c r="D54" s="513"/>
      <c r="E54" s="513"/>
      <c r="F54" s="514"/>
      <c r="G54" s="187">
        <v>0</v>
      </c>
      <c r="H54" s="139"/>
      <c r="I54" s="292" t="s">
        <v>259</v>
      </c>
      <c r="J54" s="116"/>
      <c r="K54" s="118"/>
      <c r="L54" s="260"/>
      <c r="M54" s="260"/>
      <c r="N54" s="260"/>
      <c r="O54" s="260"/>
      <c r="P54" s="260"/>
      <c r="Q54" s="260"/>
      <c r="R54" s="260"/>
      <c r="S54" s="260"/>
      <c r="T54" s="260"/>
      <c r="U54" s="36"/>
      <c r="V54" s="36"/>
      <c r="W54" s="36"/>
    </row>
    <row r="55" spans="2:23" ht="24.95" customHeight="1" thickBot="1" x14ac:dyDescent="0.35">
      <c r="B55" s="357" t="s">
        <v>18</v>
      </c>
      <c r="C55" s="535" t="s">
        <v>11</v>
      </c>
      <c r="D55" s="536"/>
      <c r="E55" s="536"/>
      <c r="F55" s="537"/>
      <c r="G55" s="187"/>
      <c r="H55" s="139"/>
      <c r="I55" s="140" t="s">
        <v>154</v>
      </c>
      <c r="J55" s="252"/>
      <c r="K55" s="279"/>
      <c r="L55" s="260"/>
      <c r="M55" s="260"/>
      <c r="N55" s="260"/>
      <c r="O55" s="260"/>
      <c r="P55" s="260"/>
      <c r="Q55" s="260"/>
      <c r="R55" s="260"/>
      <c r="S55" s="260"/>
      <c r="T55" s="260"/>
      <c r="U55" s="36"/>
      <c r="V55" s="36"/>
      <c r="W55" s="36"/>
    </row>
    <row r="56" spans="2:23" ht="24.95" customHeight="1" x14ac:dyDescent="0.3">
      <c r="B56" s="169"/>
      <c r="C56" s="170"/>
      <c r="D56" s="170"/>
      <c r="E56" s="170"/>
      <c r="F56" s="188" t="s">
        <v>71</v>
      </c>
      <c r="G56" s="173">
        <f>SUM(G48:G55)</f>
        <v>126</v>
      </c>
      <c r="H56" s="111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36"/>
      <c r="V56" s="36"/>
      <c r="W56" s="36"/>
    </row>
    <row r="57" spans="2:23" ht="24.95" customHeight="1" x14ac:dyDescent="0.3">
      <c r="B57" s="142"/>
      <c r="C57" s="143"/>
      <c r="D57" s="143"/>
      <c r="E57" s="528" t="s">
        <v>23</v>
      </c>
      <c r="F57" s="529"/>
      <c r="G57" s="190">
        <f>G34+G45+G56</f>
        <v>126</v>
      </c>
      <c r="H57" s="111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36"/>
      <c r="V57" s="36"/>
      <c r="W57" s="36"/>
    </row>
    <row r="58" spans="2:23" ht="23.25" customHeight="1" x14ac:dyDescent="0.3">
      <c r="B58" s="566"/>
      <c r="C58" s="567"/>
      <c r="D58" s="567"/>
      <c r="E58" s="567"/>
      <c r="F58" s="567"/>
      <c r="G58" s="568"/>
      <c r="H58" s="111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36"/>
      <c r="V58" s="36"/>
      <c r="W58" s="36"/>
    </row>
    <row r="59" spans="2:23" ht="24.95" customHeight="1" thickBot="1" x14ac:dyDescent="0.35">
      <c r="B59" s="533" t="s">
        <v>24</v>
      </c>
      <c r="C59" s="528"/>
      <c r="D59" s="528"/>
      <c r="E59" s="528"/>
      <c r="F59" s="528"/>
      <c r="G59" s="534"/>
      <c r="H59" s="111"/>
      <c r="I59" s="255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266"/>
      <c r="U59" s="1"/>
      <c r="V59" s="36"/>
      <c r="W59" s="36"/>
    </row>
    <row r="60" spans="2:23" ht="24.95" customHeight="1" x14ac:dyDescent="0.3">
      <c r="B60" s="355" t="s">
        <v>99</v>
      </c>
      <c r="C60" s="525" t="s">
        <v>100</v>
      </c>
      <c r="D60" s="525"/>
      <c r="E60" s="525"/>
      <c r="F60" s="351" t="s">
        <v>64</v>
      </c>
      <c r="G60" s="345" t="s">
        <v>67</v>
      </c>
      <c r="H60" s="111"/>
      <c r="I60" s="112" t="s">
        <v>58</v>
      </c>
      <c r="J60" s="113"/>
      <c r="K60" s="113"/>
      <c r="L60" s="114"/>
      <c r="M60" s="261"/>
      <c r="N60" s="260"/>
      <c r="O60" s="260"/>
      <c r="P60" s="260"/>
      <c r="Q60" s="260"/>
      <c r="R60" s="260"/>
      <c r="S60" s="260"/>
      <c r="T60" s="260"/>
      <c r="U60" s="1"/>
      <c r="V60" s="36"/>
      <c r="W60" s="36"/>
    </row>
    <row r="61" spans="2:23" ht="24.95" customHeight="1" x14ac:dyDescent="0.3">
      <c r="B61" s="195" t="s">
        <v>6</v>
      </c>
      <c r="C61" s="543" t="s">
        <v>25</v>
      </c>
      <c r="D61" s="544"/>
      <c r="E61" s="545"/>
      <c r="F61" s="196">
        <v>4.1999999999999997E-3</v>
      </c>
      <c r="G61" s="197">
        <f>G24*F61</f>
        <v>0</v>
      </c>
      <c r="H61" s="111"/>
      <c r="I61" s="504" t="s">
        <v>109</v>
      </c>
      <c r="J61" s="505"/>
      <c r="K61" s="505"/>
      <c r="L61" s="372"/>
      <c r="M61" s="269"/>
      <c r="N61" s="270"/>
      <c r="O61" s="270"/>
      <c r="P61" s="270"/>
      <c r="Q61" s="270"/>
      <c r="R61" s="270"/>
      <c r="S61" s="270"/>
      <c r="T61" s="270"/>
      <c r="U61" s="1"/>
      <c r="V61" s="36"/>
      <c r="W61" s="36"/>
    </row>
    <row r="62" spans="2:23" ht="24.95" customHeight="1" x14ac:dyDescent="0.3">
      <c r="B62" s="195" t="s">
        <v>7</v>
      </c>
      <c r="C62" s="543" t="s">
        <v>26</v>
      </c>
      <c r="D62" s="544"/>
      <c r="E62" s="545"/>
      <c r="F62" s="196">
        <v>2.9999999999999997E-4</v>
      </c>
      <c r="G62" s="197">
        <f>G24*F62</f>
        <v>0</v>
      </c>
      <c r="H62" s="111"/>
      <c r="I62" s="116" t="s">
        <v>109</v>
      </c>
      <c r="J62" s="234"/>
      <c r="K62" s="234"/>
      <c r="L62" s="372"/>
      <c r="M62" s="269"/>
      <c r="N62" s="270"/>
      <c r="O62" s="270"/>
      <c r="P62" s="270"/>
      <c r="Q62" s="270"/>
      <c r="R62" s="270"/>
      <c r="S62" s="270"/>
      <c r="T62" s="270"/>
      <c r="U62" s="1"/>
      <c r="V62" s="36"/>
      <c r="W62" s="36"/>
    </row>
    <row r="63" spans="2:23" ht="24.95" customHeight="1" x14ac:dyDescent="0.3">
      <c r="B63" s="195" t="s">
        <v>8</v>
      </c>
      <c r="C63" s="352" t="s">
        <v>110</v>
      </c>
      <c r="D63" s="353"/>
      <c r="E63" s="354"/>
      <c r="F63" s="196">
        <v>3.44E-2</v>
      </c>
      <c r="G63" s="197">
        <f>G24*F63</f>
        <v>0</v>
      </c>
      <c r="H63" s="111"/>
      <c r="I63" s="116" t="s">
        <v>109</v>
      </c>
      <c r="J63" s="234"/>
      <c r="K63" s="234"/>
      <c r="L63" s="372"/>
      <c r="M63" s="269"/>
      <c r="N63" s="270"/>
      <c r="O63" s="270"/>
      <c r="P63" s="270"/>
      <c r="Q63" s="270"/>
      <c r="R63" s="270"/>
      <c r="S63" s="270"/>
      <c r="T63" s="270"/>
      <c r="U63" s="1"/>
      <c r="V63" s="36"/>
      <c r="W63" s="36"/>
    </row>
    <row r="64" spans="2:23" ht="24.95" customHeight="1" x14ac:dyDescent="0.3">
      <c r="B64" s="344" t="s">
        <v>9</v>
      </c>
      <c r="C64" s="549" t="s">
        <v>101</v>
      </c>
      <c r="D64" s="550"/>
      <c r="E64" s="551"/>
      <c r="F64" s="202">
        <v>1.9400000000000001E-2</v>
      </c>
      <c r="G64" s="203">
        <f>G24*F64</f>
        <v>0</v>
      </c>
      <c r="H64" s="111"/>
      <c r="I64" s="640" t="s">
        <v>98</v>
      </c>
      <c r="J64" s="641"/>
      <c r="K64" s="641"/>
      <c r="L64" s="373"/>
      <c r="M64" s="271"/>
      <c r="N64" s="272"/>
      <c r="O64" s="272"/>
      <c r="P64" s="272"/>
      <c r="Q64" s="272"/>
      <c r="R64" s="272"/>
      <c r="S64" s="272"/>
      <c r="T64" s="272"/>
      <c r="U64" s="1"/>
      <c r="V64" s="36"/>
      <c r="W64" s="36"/>
    </row>
    <row r="65" spans="2:23" ht="24.95" customHeight="1" x14ac:dyDescent="0.3">
      <c r="B65" s="344" t="s">
        <v>10</v>
      </c>
      <c r="C65" s="538" t="s">
        <v>102</v>
      </c>
      <c r="D65" s="539"/>
      <c r="E65" s="540"/>
      <c r="F65" s="204">
        <f>F45</f>
        <v>0.39800000000000008</v>
      </c>
      <c r="G65" s="205">
        <f>G64*F65</f>
        <v>0</v>
      </c>
      <c r="H65" s="111"/>
      <c r="I65" s="233"/>
      <c r="J65" s="234"/>
      <c r="K65" s="234"/>
      <c r="L65" s="281"/>
      <c r="M65" s="267"/>
      <c r="N65" s="268"/>
      <c r="O65" s="268"/>
      <c r="P65" s="268"/>
      <c r="Q65" s="268"/>
      <c r="R65" s="268"/>
      <c r="S65" s="268"/>
      <c r="T65" s="268"/>
      <c r="U65" s="1"/>
      <c r="V65" s="36"/>
      <c r="W65" s="36"/>
    </row>
    <row r="66" spans="2:23" ht="24.95" customHeight="1" x14ac:dyDescent="0.3">
      <c r="B66" s="344" t="s">
        <v>12</v>
      </c>
      <c r="C66" s="512" t="s">
        <v>111</v>
      </c>
      <c r="D66" s="513"/>
      <c r="E66" s="514"/>
      <c r="F66" s="206" t="s">
        <v>112</v>
      </c>
      <c r="G66" s="205">
        <f>F66*G24</f>
        <v>0</v>
      </c>
      <c r="H66" s="111"/>
      <c r="I66" s="116" t="s">
        <v>109</v>
      </c>
      <c r="J66" s="234"/>
      <c r="K66" s="234"/>
      <c r="L66" s="372"/>
      <c r="M66" s="269"/>
      <c r="N66" s="270"/>
      <c r="O66" s="270"/>
      <c r="P66" s="270"/>
      <c r="Q66" s="270"/>
      <c r="R66" s="270"/>
      <c r="S66" s="270"/>
      <c r="T66" s="270"/>
      <c r="U66" s="1"/>
      <c r="V66" s="36"/>
      <c r="W66" s="36"/>
    </row>
    <row r="67" spans="2:23" ht="24.95" customHeight="1" thickBot="1" x14ac:dyDescent="0.35">
      <c r="B67" s="142"/>
      <c r="C67" s="143"/>
      <c r="D67" s="528" t="s">
        <v>52</v>
      </c>
      <c r="E67" s="529"/>
      <c r="F67" s="208">
        <f>SUM(F61:F66)</f>
        <v>0.45630000000000009</v>
      </c>
      <c r="G67" s="190">
        <f>SUM(G61:G66)</f>
        <v>0</v>
      </c>
      <c r="H67" s="111"/>
      <c r="I67" s="507" t="s">
        <v>274</v>
      </c>
      <c r="J67" s="508"/>
      <c r="K67" s="508"/>
      <c r="L67" s="509"/>
      <c r="M67" s="261"/>
      <c r="N67" s="260"/>
      <c r="O67" s="260"/>
      <c r="P67" s="260"/>
      <c r="Q67" s="260"/>
      <c r="R67" s="260"/>
      <c r="S67" s="260"/>
      <c r="T67" s="260"/>
      <c r="U67" s="36"/>
      <c r="V67" s="36"/>
      <c r="W67" s="36"/>
    </row>
    <row r="68" spans="2:23" ht="23.25" customHeight="1" x14ac:dyDescent="0.3">
      <c r="B68" s="546"/>
      <c r="C68" s="547"/>
      <c r="D68" s="547"/>
      <c r="E68" s="547"/>
      <c r="F68" s="547"/>
      <c r="G68" s="548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36"/>
      <c r="V68" s="36"/>
      <c r="W68" s="36"/>
    </row>
    <row r="69" spans="2:23" ht="24.95" customHeight="1" thickBot="1" x14ac:dyDescent="0.35">
      <c r="B69" s="533" t="s">
        <v>27</v>
      </c>
      <c r="C69" s="528"/>
      <c r="D69" s="528"/>
      <c r="E69" s="528"/>
      <c r="F69" s="528"/>
      <c r="G69" s="534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36"/>
      <c r="V69" s="36"/>
      <c r="W69" s="36"/>
    </row>
    <row r="70" spans="2:23" ht="24.95" customHeight="1" x14ac:dyDescent="0.3">
      <c r="B70" s="355" t="s">
        <v>114</v>
      </c>
      <c r="C70" s="525" t="s">
        <v>115</v>
      </c>
      <c r="D70" s="525"/>
      <c r="E70" s="525"/>
      <c r="F70" s="351" t="s">
        <v>64</v>
      </c>
      <c r="G70" s="209" t="s">
        <v>67</v>
      </c>
      <c r="H70" s="111"/>
      <c r="I70" s="112" t="s">
        <v>58</v>
      </c>
      <c r="J70" s="113"/>
      <c r="K70" s="113"/>
      <c r="L70" s="114"/>
      <c r="M70" s="216"/>
      <c r="N70" s="273"/>
      <c r="O70" s="273"/>
      <c r="P70" s="273"/>
      <c r="Q70" s="273"/>
      <c r="R70" s="273"/>
      <c r="S70" s="273"/>
      <c r="T70" s="273"/>
      <c r="U70" s="36"/>
      <c r="V70" s="36"/>
      <c r="W70" s="36"/>
    </row>
    <row r="71" spans="2:23" ht="24.95" customHeight="1" x14ac:dyDescent="0.3">
      <c r="B71" s="195" t="s">
        <v>6</v>
      </c>
      <c r="C71" s="543" t="s">
        <v>103</v>
      </c>
      <c r="D71" s="544"/>
      <c r="E71" s="545"/>
      <c r="F71" s="196">
        <v>8.3299999999999999E-2</v>
      </c>
      <c r="G71" s="197">
        <f>(G19+G21)*F71</f>
        <v>0</v>
      </c>
      <c r="H71" s="111"/>
      <c r="I71" s="210" t="s">
        <v>117</v>
      </c>
      <c r="J71" s="211"/>
      <c r="K71" s="211"/>
      <c r="L71" s="326"/>
      <c r="M71" s="274"/>
      <c r="N71" s="275"/>
      <c r="O71" s="275"/>
      <c r="P71" s="275"/>
      <c r="Q71" s="275"/>
      <c r="R71" s="275"/>
      <c r="S71" s="275"/>
      <c r="T71" s="275"/>
      <c r="U71" s="36"/>
      <c r="V71" s="36"/>
      <c r="W71" s="36"/>
    </row>
    <row r="72" spans="2:23" ht="24.95" customHeight="1" x14ac:dyDescent="0.3">
      <c r="B72" s="195" t="s">
        <v>7</v>
      </c>
      <c r="C72" s="543" t="s">
        <v>116</v>
      </c>
      <c r="D72" s="544"/>
      <c r="E72" s="545"/>
      <c r="F72" s="196">
        <v>1.3899999999999999E-2</v>
      </c>
      <c r="G72" s="197">
        <f>G24*F72</f>
        <v>0</v>
      </c>
      <c r="H72" s="111"/>
      <c r="I72" s="210" t="s">
        <v>109</v>
      </c>
      <c r="J72" s="211"/>
      <c r="K72" s="211"/>
      <c r="L72" s="372"/>
      <c r="M72" s="269"/>
      <c r="N72" s="270"/>
      <c r="O72" s="270"/>
      <c r="P72" s="270"/>
      <c r="Q72" s="270"/>
      <c r="R72" s="270"/>
      <c r="S72" s="270"/>
      <c r="T72" s="270"/>
      <c r="U72" s="36"/>
      <c r="V72" s="36"/>
      <c r="W72" s="36"/>
    </row>
    <row r="73" spans="2:23" ht="24.95" customHeight="1" x14ac:dyDescent="0.3">
      <c r="B73" s="195" t="s">
        <v>8</v>
      </c>
      <c r="C73" s="543" t="s">
        <v>104</v>
      </c>
      <c r="D73" s="544"/>
      <c r="E73" s="545"/>
      <c r="F73" s="196">
        <v>2.8E-3</v>
      </c>
      <c r="G73" s="197">
        <f>G24*F73</f>
        <v>0</v>
      </c>
      <c r="H73" s="111"/>
      <c r="I73" s="210" t="s">
        <v>109</v>
      </c>
      <c r="J73" s="211"/>
      <c r="K73" s="211"/>
      <c r="L73" s="372"/>
      <c r="M73" s="269"/>
      <c r="N73" s="270"/>
      <c r="O73" s="270"/>
      <c r="P73" s="270"/>
      <c r="Q73" s="270"/>
      <c r="R73" s="270"/>
      <c r="S73" s="270"/>
      <c r="T73" s="270"/>
      <c r="U73" s="36"/>
      <c r="V73" s="36"/>
      <c r="W73" s="36"/>
    </row>
    <row r="74" spans="2:23" ht="24.95" customHeight="1" x14ac:dyDescent="0.3">
      <c r="B74" s="344" t="s">
        <v>9</v>
      </c>
      <c r="C74" s="538" t="s">
        <v>113</v>
      </c>
      <c r="D74" s="539"/>
      <c r="E74" s="540"/>
      <c r="F74" s="202">
        <v>2.0000000000000001E-4</v>
      </c>
      <c r="G74" s="203">
        <f>G24*F74</f>
        <v>0</v>
      </c>
      <c r="H74" s="111"/>
      <c r="I74" s="210" t="s">
        <v>109</v>
      </c>
      <c r="J74" s="211"/>
      <c r="K74" s="211"/>
      <c r="L74" s="372"/>
      <c r="M74" s="269"/>
      <c r="N74" s="270"/>
      <c r="O74" s="270"/>
      <c r="P74" s="270"/>
      <c r="Q74" s="270"/>
      <c r="R74" s="270"/>
      <c r="S74" s="270"/>
      <c r="T74" s="270"/>
      <c r="U74" s="36"/>
      <c r="V74" s="36"/>
      <c r="W74" s="36"/>
    </row>
    <row r="75" spans="2:23" ht="24.95" customHeight="1" x14ac:dyDescent="0.3">
      <c r="B75" s="344" t="s">
        <v>10</v>
      </c>
      <c r="C75" s="538" t="s">
        <v>105</v>
      </c>
      <c r="D75" s="539"/>
      <c r="E75" s="540"/>
      <c r="F75" s="212">
        <v>6.9999999999999999E-4</v>
      </c>
      <c r="G75" s="205">
        <f>G24*F75</f>
        <v>0</v>
      </c>
      <c r="H75" s="111"/>
      <c r="I75" s="210" t="s">
        <v>109</v>
      </c>
      <c r="J75" s="211"/>
      <c r="K75" s="211"/>
      <c r="L75" s="372"/>
      <c r="M75" s="269"/>
      <c r="N75" s="270"/>
      <c r="O75" s="270"/>
      <c r="P75" s="270"/>
      <c r="Q75" s="270"/>
      <c r="R75" s="270"/>
      <c r="S75" s="270"/>
      <c r="T75" s="270"/>
      <c r="U75" s="36"/>
      <c r="V75" s="36"/>
      <c r="W75" s="36"/>
    </row>
    <row r="76" spans="2:23" ht="24.95" customHeight="1" x14ac:dyDescent="0.3">
      <c r="B76" s="344" t="s">
        <v>12</v>
      </c>
      <c r="C76" s="512" t="s">
        <v>106</v>
      </c>
      <c r="D76" s="513"/>
      <c r="E76" s="514"/>
      <c r="F76" s="212">
        <v>2.8999999999999998E-3</v>
      </c>
      <c r="G76" s="205">
        <f>G24*F76</f>
        <v>0</v>
      </c>
      <c r="H76" s="111"/>
      <c r="I76" s="210" t="s">
        <v>109</v>
      </c>
      <c r="J76" s="211"/>
      <c r="K76" s="211"/>
      <c r="L76" s="372"/>
      <c r="M76" s="269"/>
      <c r="N76" s="270"/>
      <c r="O76" s="270"/>
      <c r="P76" s="270"/>
      <c r="Q76" s="270"/>
      <c r="R76" s="270"/>
      <c r="S76" s="270"/>
      <c r="T76" s="270"/>
      <c r="U76" s="36"/>
      <c r="V76" s="36"/>
      <c r="W76" s="36"/>
    </row>
    <row r="77" spans="2:23" ht="24.95" customHeight="1" x14ac:dyDescent="0.3">
      <c r="B77" s="344" t="s">
        <v>18</v>
      </c>
      <c r="C77" s="512" t="s">
        <v>28</v>
      </c>
      <c r="D77" s="513"/>
      <c r="E77" s="514"/>
      <c r="F77" s="256"/>
      <c r="G77" s="205"/>
      <c r="H77" s="111"/>
      <c r="I77" s="116" t="s">
        <v>154</v>
      </c>
      <c r="J77" s="245"/>
      <c r="K77" s="245"/>
      <c r="L77" s="246"/>
      <c r="M77" s="261"/>
      <c r="N77" s="260"/>
      <c r="O77" s="260"/>
      <c r="P77" s="260"/>
      <c r="Q77" s="260"/>
      <c r="R77" s="260"/>
      <c r="S77" s="260"/>
      <c r="T77" s="260"/>
      <c r="U77" s="36"/>
      <c r="V77" s="36"/>
      <c r="W77" s="36"/>
    </row>
    <row r="78" spans="2:23" ht="24.95" customHeight="1" x14ac:dyDescent="0.3">
      <c r="B78" s="169"/>
      <c r="C78" s="170"/>
      <c r="D78" s="170"/>
      <c r="E78" s="346" t="s">
        <v>108</v>
      </c>
      <c r="F78" s="214">
        <f>SUM(F71:F77)</f>
        <v>0.1038</v>
      </c>
      <c r="G78" s="173">
        <f>SUM(G71:G77)</f>
        <v>0</v>
      </c>
      <c r="H78" s="111"/>
      <c r="I78" s="247"/>
      <c r="J78" s="245"/>
      <c r="K78" s="245"/>
      <c r="L78" s="246"/>
      <c r="M78" s="261"/>
      <c r="N78" s="260"/>
      <c r="O78" s="260"/>
      <c r="P78" s="260"/>
      <c r="Q78" s="260"/>
      <c r="R78" s="260"/>
      <c r="S78" s="260"/>
      <c r="T78" s="260"/>
      <c r="U78" s="36"/>
      <c r="V78" s="36"/>
      <c r="W78" s="36"/>
    </row>
    <row r="79" spans="2:23" ht="24.95" customHeight="1" x14ac:dyDescent="0.3">
      <c r="B79" s="344" t="s">
        <v>20</v>
      </c>
      <c r="C79" s="541" t="s">
        <v>107</v>
      </c>
      <c r="D79" s="531"/>
      <c r="E79" s="531"/>
      <c r="F79" s="542"/>
      <c r="G79" s="205">
        <f>G78*F45</f>
        <v>0</v>
      </c>
      <c r="H79" s="111"/>
      <c r="I79" s="247"/>
      <c r="J79" s="245"/>
      <c r="K79" s="245"/>
      <c r="L79" s="246"/>
      <c r="M79" s="261"/>
      <c r="N79" s="260"/>
      <c r="O79" s="260"/>
      <c r="P79" s="260"/>
      <c r="Q79" s="260"/>
      <c r="R79" s="260"/>
      <c r="S79" s="260"/>
      <c r="T79" s="260"/>
      <c r="U79" s="36"/>
      <c r="V79" s="36"/>
      <c r="W79" s="36"/>
    </row>
    <row r="80" spans="2:23" ht="24.95" customHeight="1" thickBot="1" x14ac:dyDescent="0.35">
      <c r="B80" s="142"/>
      <c r="C80" s="143"/>
      <c r="D80" s="143"/>
      <c r="E80" s="528" t="s">
        <v>29</v>
      </c>
      <c r="F80" s="529"/>
      <c r="G80" s="190">
        <f>G78+G79</f>
        <v>0</v>
      </c>
      <c r="H80" s="111"/>
      <c r="I80" s="507" t="s">
        <v>274</v>
      </c>
      <c r="J80" s="508"/>
      <c r="K80" s="508"/>
      <c r="L80" s="509"/>
      <c r="M80" s="261"/>
      <c r="N80" s="260"/>
      <c r="O80" s="260"/>
      <c r="P80" s="260"/>
      <c r="Q80" s="260"/>
      <c r="R80" s="260"/>
      <c r="S80" s="260"/>
      <c r="T80" s="260"/>
      <c r="U80" s="36"/>
      <c r="V80" s="36"/>
      <c r="W80" s="36"/>
    </row>
    <row r="81" spans="2:29" ht="27" customHeight="1" x14ac:dyDescent="0.3">
      <c r="B81" s="530"/>
      <c r="C81" s="531"/>
      <c r="D81" s="531"/>
      <c r="E81" s="531"/>
      <c r="F81" s="531"/>
      <c r="G81" s="532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36"/>
      <c r="V81" s="36"/>
      <c r="W81" s="36"/>
    </row>
    <row r="82" spans="2:29" ht="24.95" customHeight="1" thickBot="1" x14ac:dyDescent="0.35">
      <c r="B82" s="533" t="s">
        <v>30</v>
      </c>
      <c r="C82" s="528"/>
      <c r="D82" s="528"/>
      <c r="E82" s="528"/>
      <c r="F82" s="528"/>
      <c r="G82" s="534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36"/>
      <c r="V82" s="36"/>
      <c r="W82" s="36"/>
    </row>
    <row r="83" spans="2:29" ht="24.95" customHeight="1" x14ac:dyDescent="0.3">
      <c r="B83" s="355" t="s">
        <v>152</v>
      </c>
      <c r="C83" s="525" t="s">
        <v>153</v>
      </c>
      <c r="D83" s="525"/>
      <c r="E83" s="525"/>
      <c r="F83" s="525"/>
      <c r="G83" s="209" t="s">
        <v>67</v>
      </c>
      <c r="H83" s="111"/>
      <c r="I83" s="291" t="s">
        <v>58</v>
      </c>
      <c r="J83" s="216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36"/>
      <c r="V83" s="36"/>
      <c r="W83" s="36"/>
    </row>
    <row r="84" spans="2:29" ht="24.95" customHeight="1" x14ac:dyDescent="0.3">
      <c r="B84" s="357" t="s">
        <v>6</v>
      </c>
      <c r="C84" s="512" t="s">
        <v>31</v>
      </c>
      <c r="D84" s="513"/>
      <c r="E84" s="513"/>
      <c r="F84" s="514"/>
      <c r="G84" s="129">
        <f>'UNIFORMES E EPI''S'!G34+'UNIFORMES E EPI''S'!G35+'UNIFORMES E EPI''S'!G36</f>
        <v>0</v>
      </c>
      <c r="H84" s="111"/>
      <c r="I84" s="637" t="s">
        <v>256</v>
      </c>
      <c r="J84" s="261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36"/>
      <c r="V84" s="36"/>
      <c r="W84" s="36"/>
    </row>
    <row r="85" spans="2:29" ht="24.95" customHeight="1" x14ac:dyDescent="0.3">
      <c r="B85" s="357" t="s">
        <v>7</v>
      </c>
      <c r="C85" s="512" t="s">
        <v>173</v>
      </c>
      <c r="D85" s="513"/>
      <c r="E85" s="513"/>
      <c r="F85" s="514"/>
      <c r="G85" s="129">
        <v>0</v>
      </c>
      <c r="H85" s="111"/>
      <c r="I85" s="637"/>
      <c r="J85" s="261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36"/>
      <c r="V85" s="36"/>
      <c r="W85" s="36"/>
    </row>
    <row r="86" spans="2:29" ht="24.95" customHeight="1" x14ac:dyDescent="0.3">
      <c r="B86" s="357" t="s">
        <v>8</v>
      </c>
      <c r="C86" s="535" t="s">
        <v>32</v>
      </c>
      <c r="D86" s="536"/>
      <c r="E86" s="536"/>
      <c r="F86" s="537"/>
      <c r="G86" s="163">
        <v>0</v>
      </c>
      <c r="H86" s="111"/>
      <c r="I86" s="292"/>
      <c r="J86" s="261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36"/>
      <c r="V86" s="36"/>
      <c r="W86" s="36"/>
    </row>
    <row r="87" spans="2:29" ht="24.95" customHeight="1" thickBot="1" x14ac:dyDescent="0.35">
      <c r="B87" s="357" t="s">
        <v>9</v>
      </c>
      <c r="C87" s="512" t="s">
        <v>11</v>
      </c>
      <c r="D87" s="513"/>
      <c r="E87" s="513"/>
      <c r="F87" s="514"/>
      <c r="G87" s="129"/>
      <c r="H87" s="111"/>
      <c r="I87" s="293" t="s">
        <v>154</v>
      </c>
      <c r="J87" s="261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36"/>
      <c r="V87" s="36"/>
      <c r="W87" s="36"/>
    </row>
    <row r="88" spans="2:29" ht="24.95" customHeight="1" x14ac:dyDescent="0.3">
      <c r="B88" s="142"/>
      <c r="C88" s="143"/>
      <c r="D88" s="143"/>
      <c r="E88" s="528" t="s">
        <v>51</v>
      </c>
      <c r="F88" s="529"/>
      <c r="G88" s="190">
        <f>SUM(G84:G87)</f>
        <v>0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36"/>
      <c r="V88" s="36"/>
      <c r="W88" s="36"/>
    </row>
    <row r="89" spans="2:29" ht="20.25" x14ac:dyDescent="0.3">
      <c r="B89" s="218"/>
      <c r="C89" s="219"/>
      <c r="D89" s="219"/>
      <c r="E89" s="220"/>
      <c r="F89" s="220"/>
      <c r="G89" s="22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36"/>
      <c r="V89" s="36"/>
      <c r="W89" s="36"/>
    </row>
    <row r="90" spans="2:29" ht="24.95" customHeight="1" thickBot="1" x14ac:dyDescent="0.35">
      <c r="B90" s="533" t="s">
        <v>33</v>
      </c>
      <c r="C90" s="528"/>
      <c r="D90" s="528"/>
      <c r="E90" s="528"/>
      <c r="F90" s="528"/>
      <c r="G90" s="534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36"/>
      <c r="V90" s="36"/>
      <c r="W90" s="36"/>
    </row>
    <row r="91" spans="2:29" ht="94.5" customHeight="1" x14ac:dyDescent="0.3">
      <c r="B91" s="355" t="s">
        <v>118</v>
      </c>
      <c r="C91" s="222" t="s">
        <v>119</v>
      </c>
      <c r="D91" s="222" t="s">
        <v>139</v>
      </c>
      <c r="E91" s="222" t="s">
        <v>125</v>
      </c>
      <c r="F91" s="222" t="s">
        <v>127</v>
      </c>
      <c r="G91" s="209" t="s">
        <v>67</v>
      </c>
      <c r="H91" s="111"/>
      <c r="I91" s="112" t="s">
        <v>58</v>
      </c>
      <c r="J91" s="113"/>
      <c r="K91" s="113"/>
      <c r="L91" s="114"/>
      <c r="M91" s="216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83"/>
    </row>
    <row r="92" spans="2:29" ht="44.25" customHeight="1" x14ac:dyDescent="0.3">
      <c r="B92" s="357" t="s">
        <v>6</v>
      </c>
      <c r="C92" s="223" t="s">
        <v>34</v>
      </c>
      <c r="D92" s="224">
        <f>G24+G57+G67+G80+G88</f>
        <v>126</v>
      </c>
      <c r="E92" s="225"/>
      <c r="F92" s="226">
        <v>0.05</v>
      </c>
      <c r="G92" s="129">
        <f>D92*F92</f>
        <v>6.3000000000000007</v>
      </c>
      <c r="H92" s="111"/>
      <c r="I92" s="510" t="s">
        <v>120</v>
      </c>
      <c r="J92" s="511"/>
      <c r="K92" s="511"/>
      <c r="L92" s="633"/>
      <c r="M92" s="274"/>
      <c r="N92" s="270"/>
      <c r="O92" s="270"/>
      <c r="P92" s="270"/>
      <c r="Q92" s="270"/>
      <c r="R92" s="270"/>
      <c r="S92" s="270"/>
      <c r="T92" s="270"/>
      <c r="U92" s="302"/>
      <c r="V92" s="302"/>
      <c r="W92" s="390"/>
      <c r="X92" s="391"/>
      <c r="Y92" s="387"/>
      <c r="Z92" s="387"/>
    </row>
    <row r="93" spans="2:29" ht="34.5" customHeight="1" x14ac:dyDescent="0.3">
      <c r="B93" s="357" t="s">
        <v>7</v>
      </c>
      <c r="C93" s="223" t="s">
        <v>35</v>
      </c>
      <c r="D93" s="224">
        <f>G24+G57+G67+G80+G88+G92</f>
        <v>132.30000000000001</v>
      </c>
      <c r="E93" s="225"/>
      <c r="F93" s="226">
        <v>0.1</v>
      </c>
      <c r="G93" s="129">
        <f>D93*F93</f>
        <v>13.230000000000002</v>
      </c>
      <c r="H93" s="111"/>
      <c r="I93" s="504" t="s">
        <v>121</v>
      </c>
      <c r="J93" s="505"/>
      <c r="K93" s="505"/>
      <c r="L93" s="506"/>
      <c r="M93" s="217"/>
      <c r="N93" s="262"/>
      <c r="O93" s="262"/>
      <c r="P93" s="270"/>
      <c r="Q93" s="270"/>
      <c r="R93" s="270"/>
      <c r="S93" s="270"/>
      <c r="T93" s="270"/>
      <c r="U93" s="302"/>
      <c r="V93" s="302"/>
      <c r="W93" s="302"/>
      <c r="X93" s="97"/>
      <c r="Y93" s="387"/>
      <c r="Z93" s="387"/>
      <c r="AA93" s="387"/>
      <c r="AB93" s="387"/>
      <c r="AC93" s="387"/>
    </row>
    <row r="94" spans="2:29" ht="37.5" customHeight="1" x14ac:dyDescent="0.3">
      <c r="B94" s="357" t="s">
        <v>8</v>
      </c>
      <c r="C94" s="227" t="s">
        <v>128</v>
      </c>
      <c r="D94" s="228">
        <f>D92+G92+G93</f>
        <v>145.53</v>
      </c>
      <c r="E94" s="176"/>
      <c r="F94" s="179"/>
      <c r="G94" s="147">
        <f>D94/(1-E98)</f>
        <v>163.97746478873239</v>
      </c>
      <c r="H94" s="111"/>
      <c r="I94" s="116" t="s">
        <v>140</v>
      </c>
      <c r="J94" s="117"/>
      <c r="K94" s="117"/>
      <c r="L94" s="118"/>
      <c r="M94" s="217"/>
      <c r="N94" s="262"/>
      <c r="O94" s="262"/>
      <c r="P94" s="262"/>
      <c r="Q94" s="262"/>
      <c r="R94" s="262"/>
      <c r="S94" s="262"/>
      <c r="T94" s="262"/>
      <c r="U94" s="390"/>
      <c r="V94" s="390"/>
      <c r="W94" s="390"/>
      <c r="X94" s="83"/>
    </row>
    <row r="95" spans="2:29" ht="24.95" customHeight="1" x14ac:dyDescent="0.3">
      <c r="B95" s="357" t="s">
        <v>9</v>
      </c>
      <c r="C95" s="125" t="s">
        <v>36</v>
      </c>
      <c r="D95" s="229"/>
      <c r="E95" s="230">
        <v>1.6500000000000001E-2</v>
      </c>
      <c r="F95" s="231"/>
      <c r="G95" s="147">
        <f>G94*E95</f>
        <v>2.7056281690140844</v>
      </c>
      <c r="H95" s="111"/>
      <c r="I95" s="116" t="s">
        <v>156</v>
      </c>
      <c r="J95" s="117"/>
      <c r="K95" s="117"/>
      <c r="L95" s="118"/>
      <c r="M95" s="217"/>
      <c r="N95" s="262"/>
      <c r="O95" s="262"/>
      <c r="P95" s="262"/>
      <c r="Q95" s="262"/>
      <c r="R95" s="262"/>
      <c r="S95" s="262"/>
      <c r="T95" s="262"/>
      <c r="U95" s="390"/>
      <c r="V95" s="390"/>
      <c r="W95" s="390"/>
      <c r="X95" s="83"/>
    </row>
    <row r="96" spans="2:29" ht="24.95" customHeight="1" x14ac:dyDescent="0.3">
      <c r="B96" s="357" t="s">
        <v>9</v>
      </c>
      <c r="C96" s="125" t="s">
        <v>37</v>
      </c>
      <c r="D96" s="229"/>
      <c r="E96" s="230">
        <v>7.5999999999999998E-2</v>
      </c>
      <c r="F96" s="231"/>
      <c r="G96" s="147">
        <f>G94*E96</f>
        <v>12.462287323943661</v>
      </c>
      <c r="H96" s="111"/>
      <c r="I96" s="116" t="s">
        <v>156</v>
      </c>
      <c r="J96" s="117"/>
      <c r="K96" s="117"/>
      <c r="L96" s="118"/>
      <c r="M96" s="217"/>
      <c r="N96" s="262"/>
      <c r="O96" s="262"/>
      <c r="P96" s="262"/>
      <c r="Q96" s="262"/>
      <c r="R96" s="262"/>
      <c r="S96" s="262"/>
      <c r="T96" s="262"/>
      <c r="U96" s="390"/>
      <c r="V96" s="390"/>
      <c r="W96" s="390"/>
      <c r="X96" s="83"/>
    </row>
    <row r="97" spans="2:24" ht="24.95" customHeight="1" x14ac:dyDescent="0.3">
      <c r="B97" s="357" t="s">
        <v>12</v>
      </c>
      <c r="C97" s="125" t="s">
        <v>38</v>
      </c>
      <c r="D97" s="229"/>
      <c r="E97" s="232">
        <v>0.02</v>
      </c>
      <c r="F97" s="232"/>
      <c r="G97" s="147">
        <f>G94*E97</f>
        <v>3.2795492957746477</v>
      </c>
      <c r="H97" s="111"/>
      <c r="I97" s="116" t="s">
        <v>137</v>
      </c>
      <c r="J97" s="117"/>
      <c r="K97" s="117"/>
      <c r="L97" s="118"/>
      <c r="M97" s="217"/>
      <c r="N97" s="262"/>
      <c r="O97" s="262"/>
      <c r="P97" s="262"/>
      <c r="Q97" s="262"/>
      <c r="R97" s="262"/>
      <c r="S97" s="262"/>
      <c r="T97" s="262"/>
      <c r="U97" s="390"/>
      <c r="V97" s="390"/>
      <c r="W97" s="390"/>
      <c r="X97" s="83"/>
    </row>
    <row r="98" spans="2:24" ht="24.95" customHeight="1" x14ac:dyDescent="0.3">
      <c r="B98" s="357"/>
      <c r="C98" s="125"/>
      <c r="D98" s="157" t="s">
        <v>126</v>
      </c>
      <c r="E98" s="235">
        <f>E95+E96+E97</f>
        <v>0.1125</v>
      </c>
      <c r="F98" s="232"/>
      <c r="G98" s="147"/>
      <c r="H98" s="111"/>
      <c r="I98" s="116"/>
      <c r="J98" s="117"/>
      <c r="K98" s="117"/>
      <c r="L98" s="118"/>
      <c r="M98" s="392"/>
      <c r="N98" s="379"/>
      <c r="O98" s="379"/>
      <c r="P98" s="379"/>
      <c r="Q98" s="379"/>
      <c r="R98" s="379"/>
      <c r="S98" s="379"/>
      <c r="T98" s="379"/>
      <c r="U98" s="390"/>
      <c r="V98" s="390"/>
      <c r="W98" s="390"/>
    </row>
    <row r="99" spans="2:24" ht="24.95" customHeight="1" thickBot="1" x14ac:dyDescent="0.35">
      <c r="B99" s="142"/>
      <c r="C99" s="143"/>
      <c r="D99" s="143"/>
      <c r="E99" s="526" t="s">
        <v>53</v>
      </c>
      <c r="F99" s="527"/>
      <c r="G99" s="144">
        <f>G92+G93+G95+G96+G97</f>
        <v>37.977464788732398</v>
      </c>
      <c r="H99" s="111"/>
      <c r="I99" s="507" t="s">
        <v>274</v>
      </c>
      <c r="J99" s="508"/>
      <c r="K99" s="508"/>
      <c r="L99" s="509"/>
      <c r="M99" s="392"/>
      <c r="N99" s="379"/>
      <c r="O99" s="379"/>
      <c r="P99" s="379"/>
      <c r="Q99" s="379"/>
      <c r="R99" s="379"/>
      <c r="S99" s="379"/>
      <c r="T99" s="379"/>
      <c r="U99" s="390"/>
      <c r="V99" s="390"/>
      <c r="W99" s="390"/>
    </row>
    <row r="100" spans="2:24" ht="18" customHeight="1" thickBot="1" x14ac:dyDescent="0.35">
      <c r="B100" s="518"/>
      <c r="C100" s="519"/>
      <c r="D100" s="519"/>
      <c r="E100" s="519"/>
      <c r="F100" s="519"/>
      <c r="G100" s="520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36"/>
      <c r="V100" s="36"/>
      <c r="W100" s="36"/>
    </row>
    <row r="101" spans="2:24" ht="24.95" customHeight="1" x14ac:dyDescent="0.3">
      <c r="B101" s="521" t="s">
        <v>129</v>
      </c>
      <c r="C101" s="522"/>
      <c r="D101" s="522"/>
      <c r="E101" s="522"/>
      <c r="F101" s="522"/>
      <c r="G101" s="523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36"/>
      <c r="V101" s="36"/>
      <c r="W101" s="36"/>
    </row>
    <row r="102" spans="2:24" ht="24.95" customHeight="1" x14ac:dyDescent="0.3">
      <c r="B102" s="524" t="s">
        <v>130</v>
      </c>
      <c r="C102" s="525"/>
      <c r="D102" s="525"/>
      <c r="E102" s="525"/>
      <c r="F102" s="525"/>
      <c r="G102" s="238" t="s">
        <v>67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36"/>
      <c r="V102" s="36"/>
      <c r="W102" s="36"/>
    </row>
    <row r="103" spans="2:24" ht="24.95" customHeight="1" x14ac:dyDescent="0.3">
      <c r="B103" s="124" t="s">
        <v>6</v>
      </c>
      <c r="C103" s="512" t="s">
        <v>131</v>
      </c>
      <c r="D103" s="513"/>
      <c r="E103" s="513"/>
      <c r="F103" s="514"/>
      <c r="G103" s="147">
        <f>G24</f>
        <v>0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36"/>
      <c r="V103" s="36"/>
      <c r="W103" s="36"/>
    </row>
    <row r="104" spans="2:24" ht="24.95" customHeight="1" x14ac:dyDescent="0.3">
      <c r="B104" s="124" t="s">
        <v>7</v>
      </c>
      <c r="C104" s="512" t="s">
        <v>132</v>
      </c>
      <c r="D104" s="513"/>
      <c r="E104" s="513"/>
      <c r="F104" s="514"/>
      <c r="G104" s="147">
        <f>G57</f>
        <v>126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36"/>
      <c r="V104" s="36"/>
      <c r="W104" s="36"/>
    </row>
    <row r="105" spans="2:24" ht="24.95" customHeight="1" x14ac:dyDescent="0.3">
      <c r="B105" s="124" t="s">
        <v>8</v>
      </c>
      <c r="C105" s="512" t="s">
        <v>133</v>
      </c>
      <c r="D105" s="513"/>
      <c r="E105" s="513"/>
      <c r="F105" s="514"/>
      <c r="G105" s="129">
        <f>G67</f>
        <v>0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</row>
    <row r="106" spans="2:24" ht="24.95" customHeight="1" x14ac:dyDescent="0.3">
      <c r="B106" s="124" t="s">
        <v>9</v>
      </c>
      <c r="C106" s="512" t="s">
        <v>134</v>
      </c>
      <c r="D106" s="513"/>
      <c r="E106" s="513"/>
      <c r="F106" s="514"/>
      <c r="G106" s="129">
        <f>G80</f>
        <v>0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</row>
    <row r="107" spans="2:24" ht="24.95" customHeight="1" x14ac:dyDescent="0.3">
      <c r="B107" s="124" t="s">
        <v>10</v>
      </c>
      <c r="C107" s="512" t="s">
        <v>135</v>
      </c>
      <c r="D107" s="513"/>
      <c r="E107" s="513"/>
      <c r="F107" s="514"/>
      <c r="G107" s="129">
        <f>G88</f>
        <v>0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</row>
    <row r="108" spans="2:24" ht="24.95" customHeight="1" thickBot="1" x14ac:dyDescent="0.35">
      <c r="B108" s="239" t="s">
        <v>12</v>
      </c>
      <c r="C108" s="515" t="s">
        <v>136</v>
      </c>
      <c r="D108" s="516"/>
      <c r="E108" s="516"/>
      <c r="F108" s="517"/>
      <c r="G108" s="240">
        <f>G99</f>
        <v>37.977464788732398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</row>
    <row r="109" spans="2:24" ht="24.95" customHeight="1" thickBot="1" x14ac:dyDescent="0.35">
      <c r="B109" s="241"/>
      <c r="C109" s="242"/>
      <c r="D109" s="631" t="s">
        <v>138</v>
      </c>
      <c r="E109" s="631"/>
      <c r="F109" s="632"/>
      <c r="G109" s="243">
        <f>SUM(G103:G108)</f>
        <v>163.97746478873239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</row>
    <row r="110" spans="2:24" ht="18" customHeight="1" x14ac:dyDescent="0.25">
      <c r="B110" s="5"/>
      <c r="C110" s="5"/>
      <c r="D110" s="5"/>
      <c r="E110" s="5"/>
      <c r="F110" s="6"/>
      <c r="G110" s="7"/>
      <c r="J110" s="1"/>
      <c r="K110" s="1"/>
      <c r="L110" s="1"/>
      <c r="M110" s="1"/>
      <c r="N110" s="1"/>
      <c r="O110" s="1"/>
      <c r="P110" s="1"/>
    </row>
    <row r="111" spans="2:24" ht="20.25" x14ac:dyDescent="0.3">
      <c r="C111" s="19"/>
    </row>
    <row r="112" spans="2:24" x14ac:dyDescent="0.25">
      <c r="C112" s="4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</sheetData>
  <sheetProtection deleteColumns="0"/>
  <mergeCells count="116">
    <mergeCell ref="I50:K51"/>
    <mergeCell ref="D67:E67"/>
    <mergeCell ref="E99:F99"/>
    <mergeCell ref="D109:F109"/>
    <mergeCell ref="I1:K1"/>
    <mergeCell ref="B4:D4"/>
    <mergeCell ref="E4:G4"/>
    <mergeCell ref="B5:D5"/>
    <mergeCell ref="E5:G5"/>
    <mergeCell ref="B6:D6"/>
    <mergeCell ref="E6:G6"/>
    <mergeCell ref="B1:G1"/>
    <mergeCell ref="B2:D2"/>
    <mergeCell ref="E2:G2"/>
    <mergeCell ref="B3:D3"/>
    <mergeCell ref="E3:G3"/>
    <mergeCell ref="B10:D10"/>
    <mergeCell ref="E10:G10"/>
    <mergeCell ref="B11:D11"/>
    <mergeCell ref="E11:G11"/>
    <mergeCell ref="B12:G12"/>
    <mergeCell ref="B7:D7"/>
    <mergeCell ref="E7:G7"/>
    <mergeCell ref="B8:D8"/>
    <mergeCell ref="E24:F24"/>
    <mergeCell ref="B26:G26"/>
    <mergeCell ref="B27:G27"/>
    <mergeCell ref="B28:G28"/>
    <mergeCell ref="C29:E29"/>
    <mergeCell ref="B25:G25"/>
    <mergeCell ref="E8:G8"/>
    <mergeCell ref="B9:D9"/>
    <mergeCell ref="E9:G9"/>
    <mergeCell ref="B16:G16"/>
    <mergeCell ref="B17:G17"/>
    <mergeCell ref="B13:D14"/>
    <mergeCell ref="E13:G13"/>
    <mergeCell ref="E14:G14"/>
    <mergeCell ref="B15:D15"/>
    <mergeCell ref="E15:G15"/>
    <mergeCell ref="I30:L31"/>
    <mergeCell ref="C40:E40"/>
    <mergeCell ref="C41:E41"/>
    <mergeCell ref="C42:E42"/>
    <mergeCell ref="C37:E37"/>
    <mergeCell ref="C38:E38"/>
    <mergeCell ref="C39:E39"/>
    <mergeCell ref="I39:L39"/>
    <mergeCell ref="B48:B49"/>
    <mergeCell ref="C48:C49"/>
    <mergeCell ref="G48:G49"/>
    <mergeCell ref="I48:K49"/>
    <mergeCell ref="C30:D30"/>
    <mergeCell ref="C31:D31"/>
    <mergeCell ref="C33:F33"/>
    <mergeCell ref="B35:G35"/>
    <mergeCell ref="C36:E36"/>
    <mergeCell ref="B50:B51"/>
    <mergeCell ref="C50:D51"/>
    <mergeCell ref="G50:G51"/>
    <mergeCell ref="C43:E43"/>
    <mergeCell ref="C44:E44"/>
    <mergeCell ref="B46:G46"/>
    <mergeCell ref="C47:F47"/>
    <mergeCell ref="E57:F57"/>
    <mergeCell ref="B58:G58"/>
    <mergeCell ref="C66:E66"/>
    <mergeCell ref="B68:G68"/>
    <mergeCell ref="B69:G69"/>
    <mergeCell ref="C70:E70"/>
    <mergeCell ref="I67:L67"/>
    <mergeCell ref="B59:G59"/>
    <mergeCell ref="C60:E60"/>
    <mergeCell ref="C52:F52"/>
    <mergeCell ref="C53:F53"/>
    <mergeCell ref="C54:F54"/>
    <mergeCell ref="C55:F55"/>
    <mergeCell ref="C64:E64"/>
    <mergeCell ref="C65:E65"/>
    <mergeCell ref="C61:E61"/>
    <mergeCell ref="I22:L22"/>
    <mergeCell ref="I93:L93"/>
    <mergeCell ref="I92:L92"/>
    <mergeCell ref="B90:G90"/>
    <mergeCell ref="C84:F84"/>
    <mergeCell ref="C85:F85"/>
    <mergeCell ref="C86:F86"/>
    <mergeCell ref="C87:F87"/>
    <mergeCell ref="E88:F88"/>
    <mergeCell ref="C77:E77"/>
    <mergeCell ref="C79:F79"/>
    <mergeCell ref="E80:F80"/>
    <mergeCell ref="B81:G81"/>
    <mergeCell ref="B82:G82"/>
    <mergeCell ref="C83:F83"/>
    <mergeCell ref="C74:E74"/>
    <mergeCell ref="C75:E75"/>
    <mergeCell ref="C76:E76"/>
    <mergeCell ref="I61:K61"/>
    <mergeCell ref="C62:E62"/>
    <mergeCell ref="I64:K64"/>
    <mergeCell ref="C71:E71"/>
    <mergeCell ref="C72:E72"/>
    <mergeCell ref="C73:E73"/>
    <mergeCell ref="I80:L80"/>
    <mergeCell ref="I99:L99"/>
    <mergeCell ref="I84:I85"/>
    <mergeCell ref="C107:F107"/>
    <mergeCell ref="C108:F108"/>
    <mergeCell ref="B100:G100"/>
    <mergeCell ref="B101:G101"/>
    <mergeCell ref="B102:F102"/>
    <mergeCell ref="C103:F103"/>
    <mergeCell ref="C104:F104"/>
    <mergeCell ref="C105:F105"/>
    <mergeCell ref="C106:F106"/>
  </mergeCells>
  <hyperlinks>
    <hyperlink ref="J2" location="RESUMO!A1" display="&lt;- RESUMO"/>
    <hyperlink ref="I67:L67" r:id="rId1" display="¹Link: https://transparencia.stj.jus.br/wp-content/uploads/Manual_do_Modelo_de_Planilhas_de_Custos_do_STJ.pdf"/>
    <hyperlink ref="I80:L80" r:id="rId2" display="¹Link: https://transparencia.stj.jus.br/wp-content/uploads/Manual_do_Modelo_de_Planilhas_de_Custos_do_STJ.pdf"/>
    <hyperlink ref="I99:L99" r:id="rId3" display="¹Link: https://transparencia.stj.jus.br/wp-content/uploads/Manual_do_Modelo_de_Planilhas_de_Custos_do_STJ.pdf"/>
    <hyperlink ref="I84:I85" location="'UNIFORMES E EPI''S'!A1" display="Valor obtido na aba &quot;Uniformes e Epi's&quot;"/>
  </hyperlinks>
  <pageMargins left="0.511811024" right="0.511811024" top="0.78740157499999996" bottom="0.78740157499999996" header="0.31496062000000002" footer="0.31496062000000002"/>
  <pageSetup paperSize="9" scale="50" fitToHeight="0" orientation="portrait" r:id="rId4"/>
  <legacyDrawing r:id="rId5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111"/>
  <sheetViews>
    <sheetView topLeftCell="A76" zoomScale="60" zoomScaleNormal="60" workbookViewId="0">
      <selection activeCell="C51" sqref="C51:F51"/>
    </sheetView>
  </sheetViews>
  <sheetFormatPr defaultRowHeight="15" x14ac:dyDescent="0.25"/>
  <cols>
    <col min="1" max="1" width="3.28515625" style="8" customWidth="1"/>
    <col min="2" max="2" width="8.85546875" style="8" customWidth="1"/>
    <col min="3" max="3" width="57.28515625" style="8" customWidth="1"/>
    <col min="4" max="4" width="30.140625" style="8" customWidth="1"/>
    <col min="5" max="5" width="27.7109375" style="8" customWidth="1"/>
    <col min="6" max="6" width="39.28515625" style="8" customWidth="1"/>
    <col min="7" max="7" width="24.5703125" style="8" customWidth="1"/>
    <col min="8" max="8" width="2.28515625" style="8" customWidth="1"/>
    <col min="9" max="9" width="60.7109375" style="8" customWidth="1"/>
    <col min="10" max="11" width="55.7109375" style="8" customWidth="1"/>
    <col min="12" max="12" width="4.140625" style="8" customWidth="1"/>
    <col min="13" max="13" width="12.5703125" style="8" customWidth="1"/>
    <col min="14" max="14" width="13.85546875" style="8" customWidth="1"/>
    <col min="15" max="15" width="14" style="8" customWidth="1"/>
    <col min="16" max="16" width="14.28515625" style="8" customWidth="1"/>
    <col min="17" max="17" width="15.140625" style="8" customWidth="1"/>
    <col min="18" max="18" width="16" style="8" customWidth="1"/>
    <col min="19" max="19" width="14.7109375" style="8" customWidth="1"/>
    <col min="20" max="20" width="13" style="8" customWidth="1"/>
    <col min="21" max="16384" width="9.140625" style="8"/>
  </cols>
  <sheetData>
    <row r="1" spans="2:23" ht="26.25" customHeight="1" thickBot="1" x14ac:dyDescent="0.4">
      <c r="B1" s="610" t="s">
        <v>39</v>
      </c>
      <c r="C1" s="611"/>
      <c r="D1" s="611"/>
      <c r="E1" s="611"/>
      <c r="F1" s="611"/>
      <c r="G1" s="612"/>
      <c r="H1" s="110"/>
      <c r="I1" s="662" t="s">
        <v>54</v>
      </c>
      <c r="J1" s="662"/>
      <c r="K1" s="662"/>
      <c r="L1" s="662"/>
      <c r="M1" s="259"/>
      <c r="N1" s="385"/>
      <c r="O1" s="385"/>
      <c r="P1" s="385"/>
      <c r="Q1" s="385"/>
      <c r="R1" s="385"/>
      <c r="S1" s="385"/>
      <c r="T1" s="385"/>
      <c r="U1" s="259"/>
      <c r="V1" s="259"/>
      <c r="W1" s="259"/>
    </row>
    <row r="2" spans="2:23" ht="24.95" customHeight="1" x14ac:dyDescent="0.35">
      <c r="B2" s="613" t="s">
        <v>0</v>
      </c>
      <c r="C2" s="614"/>
      <c r="D2" s="614"/>
      <c r="E2" s="615"/>
      <c r="F2" s="616"/>
      <c r="G2" s="617"/>
      <c r="H2" s="111"/>
      <c r="I2" s="291" t="s">
        <v>58</v>
      </c>
      <c r="J2" s="425" t="s">
        <v>294</v>
      </c>
      <c r="K2" s="273"/>
      <c r="L2" s="273"/>
      <c r="M2" s="260"/>
      <c r="N2" s="260"/>
      <c r="O2" s="260"/>
      <c r="P2" s="260"/>
      <c r="Q2" s="260"/>
      <c r="R2" s="260"/>
      <c r="S2" s="260"/>
      <c r="T2" s="260"/>
      <c r="U2" s="259"/>
      <c r="V2" s="259"/>
      <c r="W2" s="259"/>
    </row>
    <row r="3" spans="2:23" ht="24.95" customHeight="1" x14ac:dyDescent="0.35">
      <c r="B3" s="596" t="s">
        <v>1</v>
      </c>
      <c r="C3" s="597"/>
      <c r="D3" s="597"/>
      <c r="E3" s="595"/>
      <c r="F3" s="547"/>
      <c r="G3" s="548"/>
      <c r="H3" s="115"/>
      <c r="I3" s="292"/>
      <c r="J3" s="261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59"/>
      <c r="V3" s="259"/>
      <c r="W3" s="259"/>
    </row>
    <row r="4" spans="2:23" ht="24.95" customHeight="1" x14ac:dyDescent="0.35">
      <c r="B4" s="596" t="s">
        <v>2</v>
      </c>
      <c r="C4" s="597"/>
      <c r="D4" s="597"/>
      <c r="E4" s="595"/>
      <c r="F4" s="547"/>
      <c r="G4" s="548"/>
      <c r="H4" s="115"/>
      <c r="I4" s="292"/>
      <c r="J4" s="261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59"/>
      <c r="W4" s="259"/>
    </row>
    <row r="5" spans="2:23" ht="24.95" customHeight="1" x14ac:dyDescent="0.35">
      <c r="B5" s="598" t="s">
        <v>55</v>
      </c>
      <c r="C5" s="599"/>
      <c r="D5" s="600"/>
      <c r="E5" s="601"/>
      <c r="F5" s="602"/>
      <c r="G5" s="603"/>
      <c r="H5" s="115"/>
      <c r="I5" s="292"/>
      <c r="J5" s="261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59"/>
      <c r="W5" s="259"/>
    </row>
    <row r="6" spans="2:23" ht="24.95" customHeight="1" x14ac:dyDescent="0.35">
      <c r="B6" s="596" t="s">
        <v>3</v>
      </c>
      <c r="C6" s="597"/>
      <c r="D6" s="597"/>
      <c r="E6" s="595" t="s">
        <v>56</v>
      </c>
      <c r="F6" s="547"/>
      <c r="G6" s="548"/>
      <c r="H6" s="115"/>
      <c r="I6" s="292"/>
      <c r="J6" s="261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59"/>
      <c r="V6" s="259"/>
      <c r="W6" s="259"/>
    </row>
    <row r="7" spans="2:23" ht="24.95" customHeight="1" x14ac:dyDescent="0.35">
      <c r="B7" s="618" t="s">
        <v>40</v>
      </c>
      <c r="C7" s="619"/>
      <c r="D7" s="619"/>
      <c r="E7" s="601"/>
      <c r="F7" s="602"/>
      <c r="G7" s="603"/>
      <c r="H7" s="115"/>
      <c r="I7" s="292"/>
      <c r="J7" s="261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59"/>
      <c r="V7" s="259"/>
      <c r="W7" s="259"/>
    </row>
    <row r="8" spans="2:23" ht="24.95" customHeight="1" x14ac:dyDescent="0.35">
      <c r="B8" s="607" t="s">
        <v>57</v>
      </c>
      <c r="C8" s="608"/>
      <c r="D8" s="609"/>
      <c r="E8" s="601"/>
      <c r="F8" s="602"/>
      <c r="G8" s="603"/>
      <c r="H8" s="115"/>
      <c r="I8" s="292"/>
      <c r="J8" s="261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59"/>
      <c r="V8" s="259"/>
      <c r="W8" s="259"/>
    </row>
    <row r="9" spans="2:23" ht="24.95" customHeight="1" x14ac:dyDescent="0.35">
      <c r="B9" s="607" t="s">
        <v>45</v>
      </c>
      <c r="C9" s="608"/>
      <c r="D9" s="609"/>
      <c r="E9" s="595" t="s">
        <v>199</v>
      </c>
      <c r="F9" s="547"/>
      <c r="G9" s="548"/>
      <c r="H9" s="111"/>
      <c r="I9" s="386" t="s">
        <v>59</v>
      </c>
      <c r="J9" s="267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59"/>
      <c r="V9" s="259"/>
      <c r="W9" s="259"/>
    </row>
    <row r="10" spans="2:23" ht="24.95" customHeight="1" x14ac:dyDescent="0.35">
      <c r="B10" s="596" t="s">
        <v>4</v>
      </c>
      <c r="C10" s="597"/>
      <c r="D10" s="597"/>
      <c r="E10" s="595">
        <v>12</v>
      </c>
      <c r="F10" s="547"/>
      <c r="G10" s="548"/>
      <c r="H10" s="115"/>
      <c r="I10" s="292"/>
      <c r="J10" s="261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59"/>
      <c r="V10" s="259"/>
      <c r="W10" s="259"/>
    </row>
    <row r="11" spans="2:23" ht="24.95" customHeight="1" x14ac:dyDescent="0.35">
      <c r="B11" s="598" t="s">
        <v>122</v>
      </c>
      <c r="C11" s="599"/>
      <c r="D11" s="600"/>
      <c r="E11" s="601" t="s">
        <v>123</v>
      </c>
      <c r="F11" s="602"/>
      <c r="G11" s="603"/>
      <c r="H11" s="115"/>
      <c r="I11" s="292" t="s">
        <v>124</v>
      </c>
      <c r="J11" s="261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59"/>
      <c r="V11" s="259"/>
      <c r="W11" s="259"/>
    </row>
    <row r="12" spans="2:23" ht="18" customHeight="1" x14ac:dyDescent="0.35">
      <c r="B12" s="604"/>
      <c r="C12" s="605"/>
      <c r="D12" s="605"/>
      <c r="E12" s="605"/>
      <c r="F12" s="595"/>
      <c r="G12" s="606"/>
      <c r="H12" s="115"/>
      <c r="I12" s="292"/>
      <c r="J12" s="261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59"/>
      <c r="V12" s="259"/>
      <c r="W12" s="259"/>
    </row>
    <row r="13" spans="2:23" ht="24.95" customHeight="1" x14ac:dyDescent="0.35">
      <c r="B13" s="581" t="s">
        <v>41</v>
      </c>
      <c r="C13" s="582"/>
      <c r="D13" s="583"/>
      <c r="E13" s="587" t="s">
        <v>273</v>
      </c>
      <c r="F13" s="588"/>
      <c r="G13" s="589"/>
      <c r="H13" s="115"/>
      <c r="I13" s="292"/>
      <c r="J13" s="217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59"/>
      <c r="V13" s="259"/>
      <c r="W13" s="259"/>
    </row>
    <row r="14" spans="2:23" ht="24.95" customHeight="1" x14ac:dyDescent="0.35">
      <c r="B14" s="584"/>
      <c r="C14" s="585"/>
      <c r="D14" s="586"/>
      <c r="E14" s="590" t="s">
        <v>280</v>
      </c>
      <c r="F14" s="591"/>
      <c r="G14" s="592"/>
      <c r="H14" s="115"/>
      <c r="I14" s="292"/>
      <c r="J14" s="217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59"/>
      <c r="V14" s="259"/>
      <c r="W14" s="259"/>
    </row>
    <row r="15" spans="2:23" ht="24.95" customHeight="1" thickBot="1" x14ac:dyDescent="0.4">
      <c r="B15" s="593" t="s">
        <v>42</v>
      </c>
      <c r="C15" s="594"/>
      <c r="D15" s="594"/>
      <c r="E15" s="595">
        <v>1</v>
      </c>
      <c r="F15" s="547"/>
      <c r="G15" s="548"/>
      <c r="H15" s="115"/>
      <c r="I15" s="293"/>
      <c r="J15" s="217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59"/>
      <c r="V15" s="259"/>
      <c r="W15" s="259"/>
    </row>
    <row r="16" spans="2:23" ht="24.95" customHeight="1" x14ac:dyDescent="0.35">
      <c r="B16" s="578" t="s">
        <v>5</v>
      </c>
      <c r="C16" s="579"/>
      <c r="D16" s="579"/>
      <c r="E16" s="579"/>
      <c r="F16" s="579"/>
      <c r="G16" s="580"/>
      <c r="H16" s="115"/>
      <c r="I16" s="115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259"/>
      <c r="V16" s="259"/>
      <c r="W16" s="259"/>
    </row>
    <row r="17" spans="2:23" ht="24.95" customHeight="1" thickBot="1" x14ac:dyDescent="0.4">
      <c r="B17" s="533" t="s">
        <v>49</v>
      </c>
      <c r="C17" s="528"/>
      <c r="D17" s="528"/>
      <c r="E17" s="528"/>
      <c r="F17" s="528"/>
      <c r="G17" s="534"/>
      <c r="H17" s="115"/>
      <c r="I17" s="115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259"/>
      <c r="V17" s="259"/>
      <c r="W17" s="259"/>
    </row>
    <row r="18" spans="2:23" ht="24.95" customHeight="1" x14ac:dyDescent="0.35">
      <c r="B18" s="347" t="s">
        <v>62</v>
      </c>
      <c r="C18" s="346" t="s">
        <v>63</v>
      </c>
      <c r="D18" s="348" t="s">
        <v>64</v>
      </c>
      <c r="E18" s="348" t="s">
        <v>65</v>
      </c>
      <c r="F18" s="348" t="s">
        <v>66</v>
      </c>
      <c r="G18" s="123" t="s">
        <v>67</v>
      </c>
      <c r="H18" s="115"/>
      <c r="I18" s="112" t="s">
        <v>58</v>
      </c>
      <c r="J18" s="114"/>
      <c r="K18" s="273"/>
      <c r="L18" s="273"/>
      <c r="M18" s="260"/>
      <c r="N18" s="260"/>
      <c r="O18" s="260"/>
      <c r="P18" s="260"/>
      <c r="Q18" s="260"/>
      <c r="R18" s="260"/>
      <c r="S18" s="260"/>
      <c r="T18" s="260"/>
      <c r="U18" s="259"/>
      <c r="V18" s="259"/>
      <c r="W18" s="259"/>
    </row>
    <row r="19" spans="2:23" ht="24.95" customHeight="1" x14ac:dyDescent="0.35">
      <c r="B19" s="124" t="s">
        <v>6</v>
      </c>
      <c r="C19" s="125" t="s">
        <v>43</v>
      </c>
      <c r="D19" s="126" t="s">
        <v>68</v>
      </c>
      <c r="E19" s="127">
        <v>1</v>
      </c>
      <c r="F19" s="128">
        <v>0</v>
      </c>
      <c r="G19" s="129">
        <f>F19</f>
        <v>0</v>
      </c>
      <c r="H19" s="111"/>
      <c r="I19" s="439" t="s">
        <v>61</v>
      </c>
      <c r="J19" s="389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59"/>
      <c r="V19" s="259"/>
      <c r="W19" s="259"/>
    </row>
    <row r="20" spans="2:23" ht="24.95" customHeight="1" x14ac:dyDescent="0.35">
      <c r="B20" s="124" t="s">
        <v>7</v>
      </c>
      <c r="C20" s="125" t="s">
        <v>44</v>
      </c>
      <c r="D20" s="126" t="s">
        <v>68</v>
      </c>
      <c r="E20" s="127">
        <v>220</v>
      </c>
      <c r="F20" s="132">
        <f>(G19+G21)/E20</f>
        <v>0</v>
      </c>
      <c r="G20" s="129">
        <f>F20</f>
        <v>0</v>
      </c>
      <c r="H20" s="111"/>
      <c r="I20" s="116" t="s">
        <v>159</v>
      </c>
      <c r="J20" s="118"/>
      <c r="K20" s="262"/>
      <c r="L20" s="262"/>
      <c r="M20" s="262"/>
      <c r="N20" s="262"/>
      <c r="O20" s="262"/>
      <c r="P20" s="262"/>
      <c r="Q20" s="260"/>
      <c r="R20" s="260"/>
      <c r="S20" s="260"/>
      <c r="T20" s="260"/>
      <c r="U20" s="259"/>
      <c r="V20" s="259"/>
      <c r="W20" s="259"/>
    </row>
    <row r="21" spans="2:23" ht="24.95" customHeight="1" x14ac:dyDescent="0.35">
      <c r="B21" s="124" t="s">
        <v>8</v>
      </c>
      <c r="C21" s="125" t="s">
        <v>180</v>
      </c>
      <c r="D21" s="133">
        <v>0</v>
      </c>
      <c r="E21" s="134">
        <v>0</v>
      </c>
      <c r="F21" s="132">
        <f>F19*D21</f>
        <v>0</v>
      </c>
      <c r="G21" s="129">
        <f>F21</f>
        <v>0</v>
      </c>
      <c r="H21" s="111"/>
      <c r="I21" s="250"/>
      <c r="J21" s="371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59"/>
      <c r="V21" s="259"/>
      <c r="W21" s="259"/>
    </row>
    <row r="22" spans="2:23" ht="24.95" customHeight="1" x14ac:dyDescent="0.35">
      <c r="B22" s="124" t="s">
        <v>9</v>
      </c>
      <c r="C22" s="125" t="s">
        <v>69</v>
      </c>
      <c r="D22" s="133">
        <v>0</v>
      </c>
      <c r="E22" s="134">
        <v>0</v>
      </c>
      <c r="F22" s="132">
        <f>F20*D22</f>
        <v>0</v>
      </c>
      <c r="G22" s="129">
        <f>F22*E22</f>
        <v>0</v>
      </c>
      <c r="H22" s="111"/>
      <c r="I22" s="135"/>
      <c r="J22" s="137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59"/>
      <c r="V22" s="259"/>
      <c r="W22" s="259"/>
    </row>
    <row r="23" spans="2:23" ht="24.95" customHeight="1" thickBot="1" x14ac:dyDescent="0.4">
      <c r="B23" s="124" t="s">
        <v>10</v>
      </c>
      <c r="C23" s="125" t="s">
        <v>11</v>
      </c>
      <c r="D23" s="138"/>
      <c r="E23" s="132" t="s">
        <v>46</v>
      </c>
      <c r="F23" s="132"/>
      <c r="G23" s="129"/>
      <c r="H23" s="139"/>
      <c r="I23" s="140" t="s">
        <v>154</v>
      </c>
      <c r="J23" s="119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59"/>
      <c r="V23" s="259"/>
      <c r="W23" s="259"/>
    </row>
    <row r="24" spans="2:23" ht="24.95" customHeight="1" x14ac:dyDescent="0.35">
      <c r="B24" s="142"/>
      <c r="C24" s="143"/>
      <c r="D24" s="143"/>
      <c r="E24" s="528" t="s">
        <v>50</v>
      </c>
      <c r="F24" s="529"/>
      <c r="G24" s="144">
        <f>G19+G21+G22</f>
        <v>0</v>
      </c>
      <c r="H24" s="139"/>
      <c r="I24" s="139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259"/>
      <c r="V24" s="259"/>
      <c r="W24" s="259"/>
    </row>
    <row r="25" spans="2:23" ht="24.95" customHeight="1" x14ac:dyDescent="0.35">
      <c r="B25" s="546"/>
      <c r="C25" s="547"/>
      <c r="D25" s="547"/>
      <c r="E25" s="547"/>
      <c r="F25" s="547"/>
      <c r="G25" s="548"/>
      <c r="H25" s="115"/>
      <c r="I25" s="115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259"/>
      <c r="V25" s="259"/>
      <c r="W25" s="259"/>
    </row>
    <row r="26" spans="2:23" ht="24.95" customHeight="1" x14ac:dyDescent="0.35">
      <c r="B26" s="533" t="s">
        <v>13</v>
      </c>
      <c r="C26" s="528"/>
      <c r="D26" s="528"/>
      <c r="E26" s="528"/>
      <c r="F26" s="528"/>
      <c r="G26" s="534"/>
      <c r="H26" s="115"/>
      <c r="I26" s="115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259"/>
      <c r="V26" s="259"/>
      <c r="W26" s="259"/>
    </row>
    <row r="27" spans="2:23" ht="24.95" customHeight="1" thickBot="1" x14ac:dyDescent="0.4">
      <c r="B27" s="552" t="s">
        <v>72</v>
      </c>
      <c r="C27" s="553"/>
      <c r="D27" s="553"/>
      <c r="E27" s="553"/>
      <c r="F27" s="553"/>
      <c r="G27" s="554"/>
      <c r="H27" s="115"/>
      <c r="I27" s="115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259"/>
      <c r="V27" s="259"/>
      <c r="W27" s="259"/>
    </row>
    <row r="28" spans="2:23" ht="24.95" customHeight="1" x14ac:dyDescent="0.35">
      <c r="B28" s="347" t="s">
        <v>73</v>
      </c>
      <c r="C28" s="576" t="s">
        <v>74</v>
      </c>
      <c r="D28" s="555"/>
      <c r="E28" s="577"/>
      <c r="F28" s="348" t="s">
        <v>64</v>
      </c>
      <c r="G28" s="123" t="s">
        <v>67</v>
      </c>
      <c r="H28" s="115"/>
      <c r="I28" s="112" t="s">
        <v>58</v>
      </c>
      <c r="J28" s="113"/>
      <c r="K28" s="113"/>
      <c r="L28" s="114"/>
      <c r="M28" s="379"/>
      <c r="N28" s="379"/>
      <c r="O28" s="379"/>
      <c r="P28" s="379"/>
      <c r="Q28" s="379"/>
      <c r="R28" s="379"/>
      <c r="S28" s="379"/>
      <c r="T28" s="379"/>
      <c r="U28" s="289"/>
      <c r="V28" s="259"/>
      <c r="W28" s="259"/>
    </row>
    <row r="29" spans="2:23" ht="24.95" customHeight="1" x14ac:dyDescent="0.35">
      <c r="B29" s="124" t="s">
        <v>6</v>
      </c>
      <c r="C29" s="531" t="s">
        <v>75</v>
      </c>
      <c r="D29" s="542"/>
      <c r="E29" s="146" t="s">
        <v>76</v>
      </c>
      <c r="F29" s="146">
        <v>8.3299999999999999E-2</v>
      </c>
      <c r="G29" s="147">
        <f>G24*F29</f>
        <v>0</v>
      </c>
      <c r="H29" s="115"/>
      <c r="I29" s="504" t="s">
        <v>79</v>
      </c>
      <c r="J29" s="505"/>
      <c r="K29" s="505"/>
      <c r="L29" s="506"/>
      <c r="M29" s="262"/>
      <c r="N29" s="262"/>
      <c r="O29" s="262"/>
      <c r="P29" s="262"/>
      <c r="Q29" s="262"/>
      <c r="R29" s="262"/>
      <c r="S29" s="262"/>
      <c r="T29" s="262"/>
      <c r="U29" s="289"/>
      <c r="V29" s="259"/>
      <c r="W29" s="259"/>
    </row>
    <row r="30" spans="2:23" ht="24.95" customHeight="1" x14ac:dyDescent="0.35">
      <c r="B30" s="124" t="s">
        <v>7</v>
      </c>
      <c r="C30" s="531" t="s">
        <v>48</v>
      </c>
      <c r="D30" s="542"/>
      <c r="E30" s="148" t="s">
        <v>77</v>
      </c>
      <c r="F30" s="148">
        <v>0.121</v>
      </c>
      <c r="G30" s="147">
        <f>G24*F30</f>
        <v>0</v>
      </c>
      <c r="H30" s="115"/>
      <c r="I30" s="504"/>
      <c r="J30" s="505"/>
      <c r="K30" s="505"/>
      <c r="L30" s="506"/>
      <c r="M30" s="379"/>
      <c r="N30" s="379"/>
      <c r="O30" s="379"/>
      <c r="P30" s="379"/>
      <c r="Q30" s="379"/>
      <c r="R30" s="379"/>
      <c r="S30" s="379"/>
      <c r="T30" s="379"/>
      <c r="U30" s="289"/>
      <c r="V30" s="259"/>
      <c r="W30" s="259"/>
    </row>
    <row r="31" spans="2:23" ht="24.95" customHeight="1" thickBot="1" x14ac:dyDescent="0.4">
      <c r="B31" s="149"/>
      <c r="C31" s="150"/>
      <c r="D31" s="150"/>
      <c r="E31" s="151"/>
      <c r="F31" s="152" t="s">
        <v>71</v>
      </c>
      <c r="G31" s="153">
        <f>G29+G30</f>
        <v>0</v>
      </c>
      <c r="H31" s="115"/>
      <c r="I31" s="659" t="s">
        <v>80</v>
      </c>
      <c r="J31" s="660"/>
      <c r="K31" s="660"/>
      <c r="L31" s="661"/>
      <c r="M31" s="266"/>
      <c r="N31" s="266"/>
      <c r="O31" s="266"/>
      <c r="P31" s="266"/>
      <c r="Q31" s="266"/>
      <c r="R31" s="266"/>
      <c r="S31" s="266"/>
      <c r="T31" s="266"/>
      <c r="U31" s="289"/>
      <c r="V31" s="259"/>
      <c r="W31" s="259"/>
    </row>
    <row r="32" spans="2:23" ht="24.95" customHeight="1" x14ac:dyDescent="0.35">
      <c r="B32" s="124" t="s">
        <v>8</v>
      </c>
      <c r="C32" s="570" t="s">
        <v>78</v>
      </c>
      <c r="D32" s="571"/>
      <c r="E32" s="571"/>
      <c r="F32" s="572"/>
      <c r="G32" s="154">
        <f>F44*G31</f>
        <v>0</v>
      </c>
      <c r="H32" s="115"/>
      <c r="I32" s="115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259"/>
      <c r="V32" s="259"/>
      <c r="W32" s="259"/>
    </row>
    <row r="33" spans="2:23" ht="24.95" customHeight="1" x14ac:dyDescent="0.35">
      <c r="B33" s="155"/>
      <c r="C33" s="156"/>
      <c r="D33" s="156"/>
      <c r="E33" s="156"/>
      <c r="F33" s="157" t="s">
        <v>84</v>
      </c>
      <c r="G33" s="158">
        <f>G31+G32</f>
        <v>0</v>
      </c>
      <c r="H33" s="115"/>
      <c r="I33" s="115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259"/>
      <c r="V33" s="259"/>
      <c r="W33" s="259"/>
    </row>
    <row r="34" spans="2:23" ht="50.25" customHeight="1" thickBot="1" x14ac:dyDescent="0.4">
      <c r="B34" s="573" t="s">
        <v>82</v>
      </c>
      <c r="C34" s="574"/>
      <c r="D34" s="574"/>
      <c r="E34" s="574"/>
      <c r="F34" s="574"/>
      <c r="G34" s="575"/>
      <c r="H34" s="111"/>
      <c r="I34" s="111"/>
      <c r="J34" s="111"/>
      <c r="K34" s="111"/>
      <c r="L34" s="111"/>
      <c r="M34" s="266"/>
      <c r="N34" s="266"/>
      <c r="O34" s="266"/>
      <c r="P34" s="266"/>
      <c r="Q34" s="266"/>
      <c r="R34" s="266"/>
      <c r="S34" s="266"/>
      <c r="T34" s="266"/>
      <c r="U34" s="289"/>
      <c r="V34" s="259"/>
      <c r="W34" s="259"/>
    </row>
    <row r="35" spans="2:23" ht="24.95" customHeight="1" x14ac:dyDescent="0.35">
      <c r="B35" s="159" t="s">
        <v>81</v>
      </c>
      <c r="C35" s="569" t="s">
        <v>83</v>
      </c>
      <c r="D35" s="569"/>
      <c r="E35" s="569"/>
      <c r="F35" s="350" t="s">
        <v>64</v>
      </c>
      <c r="G35" s="161" t="s">
        <v>67</v>
      </c>
      <c r="H35" s="111"/>
      <c r="I35" s="647" t="s">
        <v>58</v>
      </c>
      <c r="J35" s="648"/>
      <c r="K35" s="648"/>
      <c r="L35" s="649"/>
      <c r="M35" s="260"/>
      <c r="N35" s="260"/>
      <c r="O35" s="260"/>
      <c r="P35" s="260"/>
      <c r="Q35" s="260"/>
      <c r="R35" s="260"/>
      <c r="S35" s="260"/>
      <c r="T35" s="260"/>
      <c r="U35" s="289"/>
      <c r="V35" s="259"/>
      <c r="W35" s="259"/>
    </row>
    <row r="36" spans="2:23" ht="24.95" customHeight="1" x14ac:dyDescent="0.35">
      <c r="B36" s="357" t="s">
        <v>6</v>
      </c>
      <c r="C36" s="541" t="s">
        <v>14</v>
      </c>
      <c r="D36" s="531"/>
      <c r="E36" s="542"/>
      <c r="F36" s="146">
        <v>0.2</v>
      </c>
      <c r="G36" s="163">
        <f>G24*F36</f>
        <v>0</v>
      </c>
      <c r="H36" s="111"/>
      <c r="I36" s="628" t="s">
        <v>85</v>
      </c>
      <c r="J36" s="629"/>
      <c r="K36" s="629"/>
      <c r="L36" s="630"/>
      <c r="M36" s="262"/>
      <c r="N36" s="262"/>
      <c r="O36" s="262"/>
      <c r="P36" s="262"/>
      <c r="Q36" s="262"/>
      <c r="R36" s="262"/>
      <c r="S36" s="262"/>
      <c r="T36" s="262"/>
      <c r="U36" s="289"/>
      <c r="V36" s="259"/>
      <c r="W36" s="259"/>
    </row>
    <row r="37" spans="2:23" ht="24.95" customHeight="1" x14ac:dyDescent="0.35">
      <c r="B37" s="357" t="s">
        <v>7</v>
      </c>
      <c r="C37" s="541" t="s">
        <v>15</v>
      </c>
      <c r="D37" s="531"/>
      <c r="E37" s="542"/>
      <c r="F37" s="148">
        <v>2.5000000000000001E-2</v>
      </c>
      <c r="G37" s="163">
        <f>G24*F37</f>
        <v>0</v>
      </c>
      <c r="H37" s="111"/>
      <c r="I37" s="628" t="s">
        <v>85</v>
      </c>
      <c r="J37" s="629"/>
      <c r="K37" s="629"/>
      <c r="L37" s="118"/>
      <c r="M37" s="262"/>
      <c r="N37" s="262"/>
      <c r="O37" s="262"/>
      <c r="P37" s="262"/>
      <c r="Q37" s="262"/>
      <c r="R37" s="262"/>
      <c r="S37" s="262"/>
      <c r="T37" s="262"/>
      <c r="U37" s="289"/>
      <c r="V37" s="259"/>
      <c r="W37" s="259"/>
    </row>
    <row r="38" spans="2:23" ht="39.75" customHeight="1" x14ac:dyDescent="0.35">
      <c r="B38" s="357" t="s">
        <v>8</v>
      </c>
      <c r="C38" s="541" t="s">
        <v>86</v>
      </c>
      <c r="D38" s="531"/>
      <c r="E38" s="542"/>
      <c r="F38" s="164">
        <v>0.06</v>
      </c>
      <c r="G38" s="165">
        <f>G24*F38</f>
        <v>0</v>
      </c>
      <c r="H38" s="166"/>
      <c r="I38" s="504" t="s">
        <v>275</v>
      </c>
      <c r="J38" s="505"/>
      <c r="K38" s="505"/>
      <c r="L38" s="506"/>
      <c r="M38" s="268"/>
      <c r="N38" s="268"/>
      <c r="O38" s="268"/>
      <c r="P38" s="268"/>
      <c r="Q38" s="268"/>
      <c r="R38" s="268"/>
      <c r="S38" s="268"/>
      <c r="T38" s="268"/>
      <c r="U38" s="289"/>
      <c r="V38" s="259"/>
      <c r="W38" s="259"/>
    </row>
    <row r="39" spans="2:23" ht="24.95" customHeight="1" x14ac:dyDescent="0.35">
      <c r="B39" s="357" t="s">
        <v>9</v>
      </c>
      <c r="C39" s="541" t="s">
        <v>16</v>
      </c>
      <c r="D39" s="531"/>
      <c r="E39" s="542"/>
      <c r="F39" s="148">
        <v>1.4999999999999999E-2</v>
      </c>
      <c r="G39" s="163">
        <f>G24*F39</f>
        <v>0</v>
      </c>
      <c r="H39" s="111"/>
      <c r="I39" s="628" t="s">
        <v>85</v>
      </c>
      <c r="J39" s="629"/>
      <c r="K39" s="629"/>
      <c r="L39" s="630"/>
      <c r="M39" s="262"/>
      <c r="N39" s="262"/>
      <c r="O39" s="262"/>
      <c r="P39" s="262"/>
      <c r="Q39" s="262"/>
      <c r="R39" s="262"/>
      <c r="S39" s="262"/>
      <c r="T39" s="262"/>
      <c r="U39" s="289"/>
      <c r="V39" s="259"/>
      <c r="W39" s="259"/>
    </row>
    <row r="40" spans="2:23" ht="24.95" customHeight="1" x14ac:dyDescent="0.35">
      <c r="B40" s="357" t="s">
        <v>10</v>
      </c>
      <c r="C40" s="541" t="s">
        <v>47</v>
      </c>
      <c r="D40" s="531"/>
      <c r="E40" s="542"/>
      <c r="F40" s="148">
        <v>0.01</v>
      </c>
      <c r="G40" s="163">
        <f>G24*F40</f>
        <v>0</v>
      </c>
      <c r="H40" s="111"/>
      <c r="I40" s="628" t="s">
        <v>85</v>
      </c>
      <c r="J40" s="629"/>
      <c r="K40" s="629"/>
      <c r="L40" s="630"/>
      <c r="M40" s="262"/>
      <c r="N40" s="262"/>
      <c r="O40" s="262"/>
      <c r="P40" s="262"/>
      <c r="Q40" s="262"/>
      <c r="R40" s="262"/>
      <c r="S40" s="262"/>
      <c r="T40" s="262"/>
      <c r="U40" s="289"/>
      <c r="V40" s="259"/>
      <c r="W40" s="259"/>
    </row>
    <row r="41" spans="2:23" ht="24.95" customHeight="1" x14ac:dyDescent="0.35">
      <c r="B41" s="357" t="s">
        <v>12</v>
      </c>
      <c r="C41" s="541" t="s">
        <v>17</v>
      </c>
      <c r="D41" s="531"/>
      <c r="E41" s="542"/>
      <c r="F41" s="148">
        <v>6.0000000000000001E-3</v>
      </c>
      <c r="G41" s="163">
        <f>G24*F41</f>
        <v>0</v>
      </c>
      <c r="H41" s="111"/>
      <c r="I41" s="628" t="s">
        <v>85</v>
      </c>
      <c r="J41" s="629"/>
      <c r="K41" s="629"/>
      <c r="L41" s="630"/>
      <c r="M41" s="262"/>
      <c r="N41" s="262"/>
      <c r="O41" s="262"/>
      <c r="P41" s="262"/>
      <c r="Q41" s="262"/>
      <c r="R41" s="262"/>
      <c r="S41" s="262"/>
      <c r="T41" s="262"/>
      <c r="U41" s="289"/>
      <c r="V41" s="259"/>
      <c r="W41" s="259"/>
    </row>
    <row r="42" spans="2:23" ht="24.95" customHeight="1" x14ac:dyDescent="0.35">
      <c r="B42" s="357" t="s">
        <v>18</v>
      </c>
      <c r="C42" s="541" t="s">
        <v>19</v>
      </c>
      <c r="D42" s="531"/>
      <c r="E42" s="542"/>
      <c r="F42" s="148">
        <v>2E-3</v>
      </c>
      <c r="G42" s="163">
        <f>G24*F42</f>
        <v>0</v>
      </c>
      <c r="H42" s="111"/>
      <c r="I42" s="628" t="s">
        <v>85</v>
      </c>
      <c r="J42" s="629"/>
      <c r="K42" s="629"/>
      <c r="L42" s="630"/>
      <c r="M42" s="262"/>
      <c r="N42" s="262"/>
      <c r="O42" s="262"/>
      <c r="P42" s="262"/>
      <c r="Q42" s="262"/>
      <c r="R42" s="262"/>
      <c r="S42" s="262"/>
      <c r="T42" s="262"/>
      <c r="U42" s="289"/>
      <c r="V42" s="259"/>
      <c r="W42" s="259"/>
    </row>
    <row r="43" spans="2:23" ht="24.95" customHeight="1" thickBot="1" x14ac:dyDescent="0.4">
      <c r="B43" s="357" t="s">
        <v>20</v>
      </c>
      <c r="C43" s="541" t="s">
        <v>21</v>
      </c>
      <c r="D43" s="531"/>
      <c r="E43" s="542"/>
      <c r="F43" s="148">
        <v>0.08</v>
      </c>
      <c r="G43" s="163">
        <f>G24*F43</f>
        <v>0</v>
      </c>
      <c r="H43" s="111"/>
      <c r="I43" s="655" t="s">
        <v>85</v>
      </c>
      <c r="J43" s="656"/>
      <c r="K43" s="656"/>
      <c r="L43" s="657"/>
      <c r="M43" s="262"/>
      <c r="N43" s="262"/>
      <c r="O43" s="262"/>
      <c r="P43" s="262"/>
      <c r="Q43" s="262"/>
      <c r="R43" s="262"/>
      <c r="S43" s="262"/>
      <c r="T43" s="262"/>
      <c r="U43" s="289"/>
      <c r="V43" s="259"/>
      <c r="W43" s="259"/>
    </row>
    <row r="44" spans="2:23" ht="24.95" customHeight="1" x14ac:dyDescent="0.35">
      <c r="B44" s="169"/>
      <c r="C44" s="170"/>
      <c r="D44" s="171"/>
      <c r="E44" s="172" t="s">
        <v>87</v>
      </c>
      <c r="F44" s="172">
        <f>SUM(F36:F43)</f>
        <v>0.39800000000000008</v>
      </c>
      <c r="G44" s="173">
        <f>SUM(G36:G43)</f>
        <v>0</v>
      </c>
      <c r="H44" s="111"/>
      <c r="I44" s="111"/>
      <c r="J44" s="111"/>
      <c r="K44" s="111"/>
      <c r="L44" s="111"/>
      <c r="M44" s="266"/>
      <c r="N44" s="266"/>
      <c r="O44" s="266"/>
      <c r="P44" s="266"/>
      <c r="Q44" s="266"/>
      <c r="R44" s="266"/>
      <c r="S44" s="266"/>
      <c r="T44" s="266"/>
      <c r="U44" s="289"/>
      <c r="V44" s="259"/>
      <c r="W44" s="259"/>
    </row>
    <row r="45" spans="2:23" ht="24.95" customHeight="1" thickBot="1" x14ac:dyDescent="0.4">
      <c r="B45" s="552" t="s">
        <v>22</v>
      </c>
      <c r="C45" s="553"/>
      <c r="D45" s="553"/>
      <c r="E45" s="553"/>
      <c r="F45" s="553"/>
      <c r="G45" s="554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259"/>
      <c r="V45" s="259"/>
      <c r="W45" s="259"/>
    </row>
    <row r="46" spans="2:23" ht="24.95" customHeight="1" x14ac:dyDescent="0.35">
      <c r="B46" s="347" t="s">
        <v>88</v>
      </c>
      <c r="C46" s="555" t="s">
        <v>89</v>
      </c>
      <c r="D46" s="555"/>
      <c r="E46" s="555"/>
      <c r="F46" s="555"/>
      <c r="G46" s="123" t="s">
        <v>67</v>
      </c>
      <c r="H46" s="111"/>
      <c r="I46" s="647" t="s">
        <v>58</v>
      </c>
      <c r="J46" s="648"/>
      <c r="K46" s="648"/>
      <c r="L46" s="649"/>
      <c r="M46" s="260"/>
      <c r="N46" s="260"/>
      <c r="O46" s="260"/>
      <c r="P46" s="260"/>
      <c r="Q46" s="260"/>
      <c r="R46" s="260"/>
      <c r="S46" s="260"/>
      <c r="T46" s="260"/>
      <c r="U46" s="259"/>
      <c r="V46" s="259"/>
      <c r="W46" s="259"/>
    </row>
    <row r="47" spans="2:23" ht="27" customHeight="1" x14ac:dyDescent="0.35">
      <c r="B47" s="556" t="s">
        <v>6</v>
      </c>
      <c r="C47" s="558" t="s">
        <v>90</v>
      </c>
      <c r="D47" s="349" t="s">
        <v>91</v>
      </c>
      <c r="E47" s="175" t="s">
        <v>92</v>
      </c>
      <c r="F47" s="176" t="s">
        <v>94</v>
      </c>
      <c r="G47" s="560">
        <f>IF((D48*E48*F48)-(G19*0.06)&lt;0,0,((D48*E48*F48)-(G19*0.06)))</f>
        <v>184.8</v>
      </c>
      <c r="H47" s="177"/>
      <c r="I47" s="504" t="s">
        <v>276</v>
      </c>
      <c r="J47" s="505"/>
      <c r="K47" s="505"/>
      <c r="L47" s="506"/>
      <c r="M47" s="268"/>
      <c r="N47" s="268"/>
      <c r="O47" s="268"/>
      <c r="P47" s="268"/>
      <c r="Q47" s="268"/>
      <c r="R47" s="268"/>
      <c r="S47" s="268"/>
      <c r="T47" s="268"/>
      <c r="U47" s="259"/>
      <c r="V47" s="259"/>
      <c r="W47" s="259"/>
    </row>
    <row r="48" spans="2:23" ht="27" customHeight="1" x14ac:dyDescent="0.35">
      <c r="B48" s="557"/>
      <c r="C48" s="559"/>
      <c r="D48" s="178">
        <v>2</v>
      </c>
      <c r="E48" s="175">
        <v>4.2</v>
      </c>
      <c r="F48" s="179">
        <v>22</v>
      </c>
      <c r="G48" s="561"/>
      <c r="H48" s="177"/>
      <c r="I48" s="504"/>
      <c r="J48" s="505"/>
      <c r="K48" s="505"/>
      <c r="L48" s="506"/>
      <c r="M48" s="268"/>
      <c r="N48" s="268"/>
      <c r="O48" s="268"/>
      <c r="P48" s="268"/>
      <c r="Q48" s="268"/>
      <c r="R48" s="268"/>
      <c r="S48" s="268"/>
      <c r="T48" s="268"/>
      <c r="U48" s="259"/>
      <c r="V48" s="259"/>
      <c r="W48" s="259"/>
    </row>
    <row r="49" spans="2:23" ht="32.1" customHeight="1" x14ac:dyDescent="0.35">
      <c r="B49" s="556" t="s">
        <v>7</v>
      </c>
      <c r="C49" s="562" t="s">
        <v>93</v>
      </c>
      <c r="D49" s="563"/>
      <c r="E49" s="180" t="s">
        <v>92</v>
      </c>
      <c r="F49" s="181" t="s">
        <v>94</v>
      </c>
      <c r="G49" s="560">
        <f>(E50*F50)*(100%-20%)</f>
        <v>0</v>
      </c>
      <c r="H49" s="177"/>
      <c r="I49" s="504" t="s">
        <v>175</v>
      </c>
      <c r="J49" s="505"/>
      <c r="K49" s="505"/>
      <c r="L49" s="506"/>
      <c r="M49" s="268"/>
      <c r="N49" s="268"/>
      <c r="O49" s="268"/>
      <c r="P49" s="268"/>
      <c r="Q49" s="268"/>
      <c r="R49" s="268"/>
      <c r="S49" s="268"/>
      <c r="T49" s="268"/>
      <c r="U49" s="259"/>
      <c r="V49" s="259"/>
      <c r="W49" s="259"/>
    </row>
    <row r="50" spans="2:23" ht="32.1" customHeight="1" x14ac:dyDescent="0.35">
      <c r="B50" s="557"/>
      <c r="C50" s="564"/>
      <c r="D50" s="565"/>
      <c r="E50" s="182">
        <v>0</v>
      </c>
      <c r="F50" s="183">
        <v>22</v>
      </c>
      <c r="G50" s="561"/>
      <c r="H50" s="184"/>
      <c r="I50" s="504"/>
      <c r="J50" s="505"/>
      <c r="K50" s="505"/>
      <c r="L50" s="506"/>
      <c r="M50" s="268"/>
      <c r="N50" s="268"/>
      <c r="O50" s="268"/>
      <c r="P50" s="268"/>
      <c r="Q50" s="268"/>
      <c r="R50" s="268"/>
      <c r="S50" s="268"/>
      <c r="T50" s="268"/>
      <c r="U50" s="259"/>
      <c r="V50" s="259"/>
      <c r="W50" s="259"/>
    </row>
    <row r="51" spans="2:23" ht="24.95" customHeight="1" x14ac:dyDescent="0.35">
      <c r="B51" s="357" t="s">
        <v>8</v>
      </c>
      <c r="C51" s="512" t="s">
        <v>95</v>
      </c>
      <c r="D51" s="513"/>
      <c r="E51" s="513"/>
      <c r="F51" s="514"/>
      <c r="G51" s="165">
        <v>0</v>
      </c>
      <c r="H51" s="185"/>
      <c r="I51" s="628" t="s">
        <v>259</v>
      </c>
      <c r="J51" s="629"/>
      <c r="K51" s="629"/>
      <c r="L51" s="246"/>
      <c r="M51" s="260"/>
      <c r="N51" s="260"/>
      <c r="O51" s="260"/>
      <c r="P51" s="260"/>
      <c r="Q51" s="260"/>
      <c r="R51" s="260"/>
      <c r="S51" s="260"/>
      <c r="T51" s="260"/>
      <c r="U51" s="259"/>
      <c r="V51" s="259"/>
      <c r="W51" s="259"/>
    </row>
    <row r="52" spans="2:23" ht="24.95" customHeight="1" x14ac:dyDescent="0.35">
      <c r="B52" s="357" t="s">
        <v>9</v>
      </c>
      <c r="C52" s="512" t="s">
        <v>96</v>
      </c>
      <c r="D52" s="513"/>
      <c r="E52" s="513"/>
      <c r="F52" s="514"/>
      <c r="G52" s="186">
        <v>0</v>
      </c>
      <c r="H52" s="139"/>
      <c r="I52" s="628" t="s">
        <v>259</v>
      </c>
      <c r="J52" s="629"/>
      <c r="K52" s="629"/>
      <c r="L52" s="246"/>
      <c r="M52" s="260"/>
      <c r="N52" s="260"/>
      <c r="O52" s="260"/>
      <c r="P52" s="260"/>
      <c r="Q52" s="260"/>
      <c r="R52" s="260"/>
      <c r="S52" s="260"/>
      <c r="T52" s="260"/>
      <c r="U52" s="259"/>
      <c r="V52" s="259"/>
      <c r="W52" s="259"/>
    </row>
    <row r="53" spans="2:23" ht="24.95" customHeight="1" x14ac:dyDescent="0.35">
      <c r="B53" s="357" t="s">
        <v>10</v>
      </c>
      <c r="C53" s="512" t="s">
        <v>97</v>
      </c>
      <c r="D53" s="513"/>
      <c r="E53" s="513"/>
      <c r="F53" s="514"/>
      <c r="G53" s="187">
        <v>0</v>
      </c>
      <c r="H53" s="139"/>
      <c r="I53" s="628" t="s">
        <v>259</v>
      </c>
      <c r="J53" s="629"/>
      <c r="K53" s="629"/>
      <c r="L53" s="246"/>
      <c r="M53" s="260"/>
      <c r="N53" s="260"/>
      <c r="O53" s="260"/>
      <c r="P53" s="260"/>
      <c r="Q53" s="260"/>
      <c r="R53" s="260"/>
      <c r="S53" s="260"/>
      <c r="T53" s="260"/>
      <c r="U53" s="259"/>
      <c r="V53" s="259"/>
      <c r="W53" s="259"/>
    </row>
    <row r="54" spans="2:23" ht="24.95" customHeight="1" thickBot="1" x14ac:dyDescent="0.4">
      <c r="B54" s="357" t="s">
        <v>18</v>
      </c>
      <c r="C54" s="535" t="s">
        <v>11</v>
      </c>
      <c r="D54" s="536"/>
      <c r="E54" s="536"/>
      <c r="F54" s="537"/>
      <c r="G54" s="187"/>
      <c r="H54" s="139"/>
      <c r="I54" s="655" t="s">
        <v>154</v>
      </c>
      <c r="J54" s="656"/>
      <c r="K54" s="656"/>
      <c r="L54" s="657"/>
      <c r="M54" s="260"/>
      <c r="N54" s="260"/>
      <c r="O54" s="260"/>
      <c r="P54" s="260"/>
      <c r="Q54" s="260"/>
      <c r="R54" s="260"/>
      <c r="S54" s="260"/>
      <c r="T54" s="260"/>
      <c r="U54" s="259"/>
      <c r="V54" s="259"/>
      <c r="W54" s="259"/>
    </row>
    <row r="55" spans="2:23" ht="24.95" customHeight="1" x14ac:dyDescent="0.35">
      <c r="B55" s="169"/>
      <c r="C55" s="170"/>
      <c r="D55" s="170"/>
      <c r="E55" s="170"/>
      <c r="F55" s="188" t="s">
        <v>71</v>
      </c>
      <c r="G55" s="173">
        <f>SUM(G47:G54)</f>
        <v>184.8</v>
      </c>
      <c r="H55" s="111"/>
      <c r="I55" s="653"/>
      <c r="J55" s="653"/>
      <c r="K55" s="653"/>
      <c r="L55" s="653"/>
      <c r="M55" s="654"/>
      <c r="N55" s="654"/>
      <c r="O55" s="654"/>
      <c r="P55" s="654"/>
      <c r="Q55" s="654"/>
      <c r="R55" s="654"/>
      <c r="S55" s="654"/>
      <c r="T55" s="654"/>
      <c r="U55" s="259"/>
      <c r="V55" s="259"/>
      <c r="W55" s="259"/>
    </row>
    <row r="56" spans="2:23" ht="24.95" customHeight="1" x14ac:dyDescent="0.35">
      <c r="B56" s="142"/>
      <c r="C56" s="143"/>
      <c r="D56" s="143"/>
      <c r="E56" s="528" t="s">
        <v>23</v>
      </c>
      <c r="F56" s="529"/>
      <c r="G56" s="190">
        <f>G33+G44+G55</f>
        <v>184.8</v>
      </c>
      <c r="H56" s="111"/>
      <c r="I56" s="658"/>
      <c r="J56" s="658"/>
      <c r="K56" s="658"/>
      <c r="L56" s="658"/>
      <c r="M56" s="658"/>
      <c r="N56" s="658"/>
      <c r="O56" s="658"/>
      <c r="P56" s="658"/>
      <c r="Q56" s="658"/>
      <c r="R56" s="658"/>
      <c r="S56" s="658"/>
      <c r="T56" s="658"/>
      <c r="U56" s="259"/>
      <c r="V56" s="259"/>
      <c r="W56" s="259"/>
    </row>
    <row r="57" spans="2:23" ht="23.25" customHeight="1" x14ac:dyDescent="0.35">
      <c r="B57" s="566"/>
      <c r="C57" s="567"/>
      <c r="D57" s="567"/>
      <c r="E57" s="567"/>
      <c r="F57" s="567"/>
      <c r="G57" s="568"/>
      <c r="H57" s="111"/>
      <c r="I57" s="658"/>
      <c r="J57" s="658"/>
      <c r="K57" s="658"/>
      <c r="L57" s="658"/>
      <c r="M57" s="658"/>
      <c r="N57" s="658"/>
      <c r="O57" s="658"/>
      <c r="P57" s="658"/>
      <c r="Q57" s="658"/>
      <c r="R57" s="658"/>
      <c r="S57" s="658"/>
      <c r="T57" s="658"/>
      <c r="U57" s="259"/>
      <c r="V57" s="259"/>
      <c r="W57" s="259"/>
    </row>
    <row r="58" spans="2:23" ht="24.95" customHeight="1" thickBot="1" x14ac:dyDescent="0.4">
      <c r="B58" s="533" t="s">
        <v>24</v>
      </c>
      <c r="C58" s="528"/>
      <c r="D58" s="528"/>
      <c r="E58" s="528"/>
      <c r="F58" s="528"/>
      <c r="G58" s="534"/>
      <c r="H58" s="111"/>
      <c r="I58" s="255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259"/>
      <c r="V58" s="259"/>
      <c r="W58" s="259"/>
    </row>
    <row r="59" spans="2:23" ht="24.95" customHeight="1" x14ac:dyDescent="0.35">
      <c r="B59" s="355" t="s">
        <v>99</v>
      </c>
      <c r="C59" s="525" t="s">
        <v>100</v>
      </c>
      <c r="D59" s="525"/>
      <c r="E59" s="525"/>
      <c r="F59" s="351" t="s">
        <v>64</v>
      </c>
      <c r="G59" s="345" t="s">
        <v>67</v>
      </c>
      <c r="H59" s="111"/>
      <c r="I59" s="647" t="s">
        <v>58</v>
      </c>
      <c r="J59" s="648"/>
      <c r="K59" s="648"/>
      <c r="L59" s="649"/>
      <c r="M59" s="260"/>
      <c r="N59" s="260"/>
      <c r="O59" s="260"/>
      <c r="P59" s="260"/>
      <c r="Q59" s="260"/>
      <c r="R59" s="260"/>
      <c r="S59" s="260"/>
      <c r="T59" s="260"/>
      <c r="U59" s="259"/>
      <c r="V59" s="259"/>
      <c r="W59" s="259"/>
    </row>
    <row r="60" spans="2:23" ht="24.95" customHeight="1" x14ac:dyDescent="0.35">
      <c r="B60" s="195" t="s">
        <v>6</v>
      </c>
      <c r="C60" s="543" t="s">
        <v>25</v>
      </c>
      <c r="D60" s="544"/>
      <c r="E60" s="545"/>
      <c r="F60" s="196">
        <v>4.1999999999999997E-3</v>
      </c>
      <c r="G60" s="197">
        <f>G24*F60</f>
        <v>0</v>
      </c>
      <c r="H60" s="111"/>
      <c r="I60" s="504" t="s">
        <v>277</v>
      </c>
      <c r="J60" s="505"/>
      <c r="K60" s="505"/>
      <c r="L60" s="372"/>
      <c r="M60" s="270"/>
      <c r="N60" s="270"/>
      <c r="O60" s="270"/>
      <c r="P60" s="270"/>
      <c r="Q60" s="270"/>
      <c r="R60" s="270"/>
      <c r="S60" s="270"/>
      <c r="T60" s="270"/>
      <c r="U60" s="388"/>
      <c r="V60" s="388"/>
      <c r="W60" s="388"/>
    </row>
    <row r="61" spans="2:23" ht="24.95" customHeight="1" x14ac:dyDescent="0.35">
      <c r="B61" s="195" t="s">
        <v>7</v>
      </c>
      <c r="C61" s="543" t="s">
        <v>26</v>
      </c>
      <c r="D61" s="544"/>
      <c r="E61" s="545"/>
      <c r="F61" s="196">
        <v>2.9999999999999997E-4</v>
      </c>
      <c r="G61" s="197">
        <f>G24*F61</f>
        <v>0</v>
      </c>
      <c r="H61" s="111"/>
      <c r="I61" s="504" t="s">
        <v>109</v>
      </c>
      <c r="J61" s="505"/>
      <c r="K61" s="505"/>
      <c r="L61" s="372"/>
      <c r="M61" s="270"/>
      <c r="N61" s="270"/>
      <c r="O61" s="270"/>
      <c r="P61" s="270"/>
      <c r="Q61" s="270"/>
      <c r="R61" s="270"/>
      <c r="S61" s="270"/>
      <c r="T61" s="270"/>
      <c r="U61" s="259"/>
      <c r="V61" s="259"/>
      <c r="W61" s="259"/>
    </row>
    <row r="62" spans="2:23" ht="24.95" customHeight="1" x14ac:dyDescent="0.35">
      <c r="B62" s="195" t="s">
        <v>8</v>
      </c>
      <c r="C62" s="352" t="s">
        <v>110</v>
      </c>
      <c r="D62" s="353"/>
      <c r="E62" s="354"/>
      <c r="F62" s="196">
        <v>3.44E-2</v>
      </c>
      <c r="G62" s="197">
        <f>G24*F62</f>
        <v>0</v>
      </c>
      <c r="H62" s="111"/>
      <c r="I62" s="504" t="s">
        <v>109</v>
      </c>
      <c r="J62" s="505"/>
      <c r="K62" s="505"/>
      <c r="L62" s="372"/>
      <c r="M62" s="270"/>
      <c r="N62" s="270"/>
      <c r="O62" s="270"/>
      <c r="P62" s="270"/>
      <c r="Q62" s="270"/>
      <c r="R62" s="270"/>
      <c r="S62" s="270"/>
      <c r="T62" s="270"/>
      <c r="U62" s="259"/>
      <c r="V62" s="259"/>
      <c r="W62" s="259"/>
    </row>
    <row r="63" spans="2:23" ht="84.95" customHeight="1" x14ac:dyDescent="0.35">
      <c r="B63" s="344" t="s">
        <v>9</v>
      </c>
      <c r="C63" s="549" t="s">
        <v>101</v>
      </c>
      <c r="D63" s="550"/>
      <c r="E63" s="551"/>
      <c r="F63" s="202">
        <v>1.9400000000000001E-2</v>
      </c>
      <c r="G63" s="203">
        <f>G24*F63</f>
        <v>0</v>
      </c>
      <c r="H63" s="111"/>
      <c r="I63" s="504" t="s">
        <v>98</v>
      </c>
      <c r="J63" s="505"/>
      <c r="K63" s="505"/>
      <c r="L63" s="373"/>
      <c r="M63" s="272"/>
      <c r="N63" s="272"/>
      <c r="O63" s="272"/>
      <c r="P63" s="272"/>
      <c r="Q63" s="272"/>
      <c r="R63" s="272"/>
      <c r="S63" s="272"/>
      <c r="T63" s="272"/>
      <c r="U63" s="259"/>
      <c r="V63" s="259"/>
      <c r="W63" s="259"/>
    </row>
    <row r="64" spans="2:23" ht="24.95" customHeight="1" x14ac:dyDescent="0.35">
      <c r="B64" s="344" t="s">
        <v>10</v>
      </c>
      <c r="C64" s="538" t="s">
        <v>102</v>
      </c>
      <c r="D64" s="539"/>
      <c r="E64" s="540"/>
      <c r="F64" s="204">
        <f>F44</f>
        <v>0.39800000000000008</v>
      </c>
      <c r="G64" s="205">
        <f>G63*F64</f>
        <v>0</v>
      </c>
      <c r="H64" s="111"/>
      <c r="I64" s="233"/>
      <c r="J64" s="234"/>
      <c r="K64" s="234"/>
      <c r="L64" s="281"/>
      <c r="M64" s="268"/>
      <c r="N64" s="268"/>
      <c r="O64" s="268"/>
      <c r="P64" s="268"/>
      <c r="Q64" s="268"/>
      <c r="R64" s="268"/>
      <c r="S64" s="268"/>
      <c r="T64" s="268"/>
      <c r="U64" s="259"/>
      <c r="V64" s="259"/>
      <c r="W64" s="259"/>
    </row>
    <row r="65" spans="2:23" ht="24.95" customHeight="1" x14ac:dyDescent="0.35">
      <c r="B65" s="344" t="s">
        <v>12</v>
      </c>
      <c r="C65" s="512" t="s">
        <v>111</v>
      </c>
      <c r="D65" s="513"/>
      <c r="E65" s="514"/>
      <c r="F65" s="206" t="s">
        <v>112</v>
      </c>
      <c r="G65" s="205">
        <f>F65*G24</f>
        <v>0</v>
      </c>
      <c r="H65" s="111"/>
      <c r="I65" s="504" t="s">
        <v>109</v>
      </c>
      <c r="J65" s="505"/>
      <c r="K65" s="505"/>
      <c r="L65" s="372"/>
      <c r="M65" s="270"/>
      <c r="N65" s="270"/>
      <c r="O65" s="270"/>
      <c r="P65" s="270"/>
      <c r="Q65" s="270"/>
      <c r="R65" s="270"/>
      <c r="S65" s="270"/>
      <c r="T65" s="270"/>
      <c r="U65" s="259"/>
      <c r="V65" s="259"/>
      <c r="W65" s="259"/>
    </row>
    <row r="66" spans="2:23" ht="24.95" customHeight="1" thickBot="1" x14ac:dyDescent="0.4">
      <c r="B66" s="142"/>
      <c r="C66" s="143"/>
      <c r="D66" s="528" t="s">
        <v>52</v>
      </c>
      <c r="E66" s="529"/>
      <c r="F66" s="208">
        <f>SUM(F60:F65)</f>
        <v>0.45630000000000009</v>
      </c>
      <c r="G66" s="190">
        <f>SUM(G60:G65)</f>
        <v>0</v>
      </c>
      <c r="H66" s="111"/>
      <c r="I66" s="644" t="s">
        <v>274</v>
      </c>
      <c r="J66" s="645"/>
      <c r="K66" s="645"/>
      <c r="L66" s="646"/>
      <c r="M66" s="260"/>
      <c r="N66" s="260"/>
      <c r="O66" s="260"/>
      <c r="P66" s="260"/>
      <c r="Q66" s="260"/>
      <c r="R66" s="260"/>
      <c r="S66" s="260"/>
      <c r="T66" s="260"/>
      <c r="U66" s="259"/>
      <c r="V66" s="259"/>
      <c r="W66" s="259"/>
    </row>
    <row r="67" spans="2:23" ht="23.25" customHeight="1" x14ac:dyDescent="0.35">
      <c r="B67" s="546"/>
      <c r="C67" s="547"/>
      <c r="D67" s="547"/>
      <c r="E67" s="547"/>
      <c r="F67" s="547"/>
      <c r="G67" s="548"/>
      <c r="H67" s="111"/>
      <c r="I67" s="266"/>
      <c r="J67" s="266"/>
      <c r="K67" s="266"/>
      <c r="L67" s="266"/>
      <c r="M67" s="111"/>
      <c r="N67" s="111"/>
      <c r="O67" s="111"/>
      <c r="P67" s="111"/>
      <c r="Q67" s="111"/>
      <c r="R67" s="111"/>
      <c r="S67" s="111"/>
      <c r="T67" s="111"/>
      <c r="U67" s="259"/>
      <c r="V67" s="259"/>
      <c r="W67" s="259"/>
    </row>
    <row r="68" spans="2:23" ht="24.95" customHeight="1" thickBot="1" x14ac:dyDescent="0.4">
      <c r="B68" s="533" t="s">
        <v>27</v>
      </c>
      <c r="C68" s="528"/>
      <c r="D68" s="528"/>
      <c r="E68" s="528"/>
      <c r="F68" s="528"/>
      <c r="G68" s="534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259"/>
      <c r="V68" s="259"/>
      <c r="W68" s="259"/>
    </row>
    <row r="69" spans="2:23" ht="24.95" customHeight="1" x14ac:dyDescent="0.35">
      <c r="B69" s="355" t="s">
        <v>114</v>
      </c>
      <c r="C69" s="525" t="s">
        <v>115</v>
      </c>
      <c r="D69" s="525"/>
      <c r="E69" s="525"/>
      <c r="F69" s="351" t="s">
        <v>64</v>
      </c>
      <c r="G69" s="209" t="s">
        <v>67</v>
      </c>
      <c r="H69" s="111"/>
      <c r="I69" s="647" t="s">
        <v>58</v>
      </c>
      <c r="J69" s="648"/>
      <c r="K69" s="648"/>
      <c r="L69" s="649"/>
      <c r="M69" s="216"/>
      <c r="N69" s="273"/>
      <c r="O69" s="273"/>
      <c r="P69" s="273"/>
      <c r="Q69" s="273"/>
      <c r="R69" s="273"/>
      <c r="S69" s="273"/>
      <c r="T69" s="273"/>
      <c r="U69" s="259"/>
      <c r="V69" s="259"/>
      <c r="W69" s="259"/>
    </row>
    <row r="70" spans="2:23" ht="24.95" customHeight="1" x14ac:dyDescent="0.35">
      <c r="B70" s="195" t="s">
        <v>6</v>
      </c>
      <c r="C70" s="543" t="s">
        <v>103</v>
      </c>
      <c r="D70" s="544"/>
      <c r="E70" s="545"/>
      <c r="F70" s="196">
        <v>8.3299999999999999E-2</v>
      </c>
      <c r="G70" s="197">
        <f>(G19+G21)*F70</f>
        <v>0</v>
      </c>
      <c r="H70" s="111"/>
      <c r="I70" s="650" t="s">
        <v>117</v>
      </c>
      <c r="J70" s="651"/>
      <c r="K70" s="651"/>
      <c r="L70" s="652"/>
      <c r="M70" s="274"/>
      <c r="N70" s="275"/>
      <c r="O70" s="275"/>
      <c r="P70" s="275"/>
      <c r="Q70" s="275"/>
      <c r="R70" s="275"/>
      <c r="S70" s="275"/>
      <c r="T70" s="275"/>
      <c r="U70" s="259"/>
      <c r="V70" s="259"/>
      <c r="W70" s="259"/>
    </row>
    <row r="71" spans="2:23" ht="24.95" customHeight="1" x14ac:dyDescent="0.35">
      <c r="B71" s="195" t="s">
        <v>7</v>
      </c>
      <c r="C71" s="543" t="s">
        <v>116</v>
      </c>
      <c r="D71" s="544"/>
      <c r="E71" s="545"/>
      <c r="F71" s="196">
        <v>1.3899999999999999E-2</v>
      </c>
      <c r="G71" s="197">
        <f>G24*F71</f>
        <v>0</v>
      </c>
      <c r="H71" s="111"/>
      <c r="I71" s="210" t="s">
        <v>109</v>
      </c>
      <c r="J71" s="211"/>
      <c r="K71" s="211"/>
      <c r="L71" s="372"/>
      <c r="M71" s="269"/>
      <c r="N71" s="270"/>
      <c r="O71" s="270"/>
      <c r="P71" s="270"/>
      <c r="Q71" s="270"/>
      <c r="R71" s="270"/>
      <c r="S71" s="270"/>
      <c r="T71" s="270"/>
      <c r="U71" s="259"/>
      <c r="V71" s="259"/>
      <c r="W71" s="259"/>
    </row>
    <row r="72" spans="2:23" ht="24.95" customHeight="1" x14ac:dyDescent="0.35">
      <c r="B72" s="195" t="s">
        <v>8</v>
      </c>
      <c r="C72" s="543" t="s">
        <v>104</v>
      </c>
      <c r="D72" s="544"/>
      <c r="E72" s="545"/>
      <c r="F72" s="196">
        <v>2.8E-3</v>
      </c>
      <c r="G72" s="197">
        <f>G24*F72</f>
        <v>0</v>
      </c>
      <c r="H72" s="111"/>
      <c r="I72" s="210" t="s">
        <v>109</v>
      </c>
      <c r="J72" s="211"/>
      <c r="K72" s="211"/>
      <c r="L72" s="372"/>
      <c r="M72" s="269"/>
      <c r="N72" s="270"/>
      <c r="O72" s="270"/>
      <c r="P72" s="270"/>
      <c r="Q72" s="270"/>
      <c r="R72" s="270"/>
      <c r="S72" s="270"/>
      <c r="T72" s="270"/>
      <c r="U72" s="259"/>
      <c r="V72" s="259"/>
      <c r="W72" s="259"/>
    </row>
    <row r="73" spans="2:23" ht="24.95" customHeight="1" x14ac:dyDescent="0.35">
      <c r="B73" s="344" t="s">
        <v>9</v>
      </c>
      <c r="C73" s="538" t="s">
        <v>113</v>
      </c>
      <c r="D73" s="539"/>
      <c r="E73" s="540"/>
      <c r="F73" s="202">
        <v>2.0000000000000001E-4</v>
      </c>
      <c r="G73" s="203">
        <f>G24*F73</f>
        <v>0</v>
      </c>
      <c r="H73" s="111"/>
      <c r="I73" s="210" t="s">
        <v>109</v>
      </c>
      <c r="J73" s="211"/>
      <c r="K73" s="211"/>
      <c r="L73" s="372"/>
      <c r="M73" s="269"/>
      <c r="N73" s="270"/>
      <c r="O73" s="270"/>
      <c r="P73" s="270"/>
      <c r="Q73" s="270"/>
      <c r="R73" s="270"/>
      <c r="S73" s="270"/>
      <c r="T73" s="270"/>
      <c r="U73" s="259"/>
      <c r="V73" s="259"/>
      <c r="W73" s="259"/>
    </row>
    <row r="74" spans="2:23" ht="24.95" customHeight="1" x14ac:dyDescent="0.35">
      <c r="B74" s="344" t="s">
        <v>10</v>
      </c>
      <c r="C74" s="538" t="s">
        <v>105</v>
      </c>
      <c r="D74" s="539"/>
      <c r="E74" s="540"/>
      <c r="F74" s="212">
        <v>6.9999999999999999E-4</v>
      </c>
      <c r="G74" s="205">
        <f>G24*F74</f>
        <v>0</v>
      </c>
      <c r="H74" s="111"/>
      <c r="I74" s="210" t="s">
        <v>109</v>
      </c>
      <c r="J74" s="211"/>
      <c r="K74" s="211"/>
      <c r="L74" s="372"/>
      <c r="M74" s="269"/>
      <c r="N74" s="270"/>
      <c r="O74" s="270"/>
      <c r="P74" s="270"/>
      <c r="Q74" s="270"/>
      <c r="R74" s="270"/>
      <c r="S74" s="270"/>
      <c r="T74" s="270"/>
      <c r="U74" s="259"/>
      <c r="V74" s="259"/>
      <c r="W74" s="259"/>
    </row>
    <row r="75" spans="2:23" ht="24.95" customHeight="1" x14ac:dyDescent="0.35">
      <c r="B75" s="344" t="s">
        <v>12</v>
      </c>
      <c r="C75" s="512" t="s">
        <v>106</v>
      </c>
      <c r="D75" s="513"/>
      <c r="E75" s="514"/>
      <c r="F75" s="212">
        <v>2.8999999999999998E-3</v>
      </c>
      <c r="G75" s="205">
        <f>G24*F75</f>
        <v>0</v>
      </c>
      <c r="H75" s="111"/>
      <c r="I75" s="210" t="s">
        <v>109</v>
      </c>
      <c r="J75" s="211"/>
      <c r="K75" s="211"/>
      <c r="L75" s="372"/>
      <c r="M75" s="269"/>
      <c r="N75" s="270"/>
      <c r="O75" s="270"/>
      <c r="P75" s="270"/>
      <c r="Q75" s="270"/>
      <c r="R75" s="270"/>
      <c r="S75" s="270"/>
      <c r="T75" s="270"/>
      <c r="U75" s="259"/>
      <c r="V75" s="259"/>
      <c r="W75" s="259"/>
    </row>
    <row r="76" spans="2:23" ht="24.95" customHeight="1" x14ac:dyDescent="0.35">
      <c r="B76" s="344" t="s">
        <v>18</v>
      </c>
      <c r="C76" s="512" t="s">
        <v>28</v>
      </c>
      <c r="D76" s="513"/>
      <c r="E76" s="514"/>
      <c r="F76" s="256"/>
      <c r="G76" s="205"/>
      <c r="H76" s="111"/>
      <c r="I76" s="628" t="s">
        <v>154</v>
      </c>
      <c r="J76" s="629"/>
      <c r="K76" s="629"/>
      <c r="L76" s="630"/>
      <c r="M76" s="261"/>
      <c r="N76" s="260"/>
      <c r="O76" s="260"/>
      <c r="P76" s="260"/>
      <c r="Q76" s="260"/>
      <c r="R76" s="260"/>
      <c r="S76" s="260"/>
      <c r="T76" s="260"/>
      <c r="U76" s="259"/>
      <c r="V76" s="259"/>
      <c r="W76" s="259"/>
    </row>
    <row r="77" spans="2:23" ht="24.95" customHeight="1" x14ac:dyDescent="0.35">
      <c r="B77" s="169"/>
      <c r="C77" s="170"/>
      <c r="D77" s="170"/>
      <c r="E77" s="346" t="s">
        <v>108</v>
      </c>
      <c r="F77" s="214">
        <f>SUM(F70:F76)</f>
        <v>0.1038</v>
      </c>
      <c r="G77" s="173">
        <f>SUM(G70:G76)</f>
        <v>0</v>
      </c>
      <c r="H77" s="111"/>
      <c r="I77" s="247"/>
      <c r="J77" s="245"/>
      <c r="K77" s="245"/>
      <c r="L77" s="246"/>
      <c r="M77" s="260"/>
      <c r="N77" s="260"/>
      <c r="O77" s="260"/>
      <c r="P77" s="260"/>
      <c r="Q77" s="260"/>
      <c r="R77" s="260"/>
      <c r="S77" s="260"/>
      <c r="T77" s="260"/>
      <c r="U77" s="259"/>
      <c r="V77" s="259"/>
      <c r="W77" s="259"/>
    </row>
    <row r="78" spans="2:23" ht="24.95" customHeight="1" x14ac:dyDescent="0.35">
      <c r="B78" s="344" t="s">
        <v>20</v>
      </c>
      <c r="C78" s="541" t="s">
        <v>107</v>
      </c>
      <c r="D78" s="531"/>
      <c r="E78" s="531"/>
      <c r="F78" s="542"/>
      <c r="G78" s="205">
        <f>G77*F44</f>
        <v>0</v>
      </c>
      <c r="H78" s="111"/>
      <c r="I78" s="247"/>
      <c r="J78" s="245"/>
      <c r="K78" s="245"/>
      <c r="L78" s="246"/>
      <c r="M78" s="331"/>
      <c r="N78" s="331"/>
      <c r="O78" s="331"/>
      <c r="P78" s="331"/>
      <c r="Q78" s="331"/>
      <c r="R78" s="331"/>
      <c r="S78" s="331"/>
      <c r="T78" s="331"/>
      <c r="U78" s="259"/>
      <c r="V78" s="259"/>
      <c r="W78" s="259"/>
    </row>
    <row r="79" spans="2:23" ht="24.95" customHeight="1" thickBot="1" x14ac:dyDescent="0.4">
      <c r="B79" s="142"/>
      <c r="C79" s="143"/>
      <c r="D79" s="143"/>
      <c r="E79" s="528" t="s">
        <v>29</v>
      </c>
      <c r="F79" s="529"/>
      <c r="G79" s="190">
        <f>G77+G78</f>
        <v>0</v>
      </c>
      <c r="H79" s="111"/>
      <c r="I79" s="644" t="s">
        <v>274</v>
      </c>
      <c r="J79" s="645"/>
      <c r="K79" s="645"/>
      <c r="L79" s="646"/>
      <c r="M79" s="331"/>
      <c r="N79" s="331"/>
      <c r="O79" s="331"/>
      <c r="P79" s="331"/>
      <c r="Q79" s="331"/>
      <c r="R79" s="331"/>
      <c r="S79" s="331"/>
      <c r="T79" s="331"/>
      <c r="U79" s="259"/>
      <c r="V79" s="259"/>
      <c r="W79" s="259"/>
    </row>
    <row r="80" spans="2:23" ht="27" customHeight="1" x14ac:dyDescent="0.35">
      <c r="B80" s="530"/>
      <c r="C80" s="531"/>
      <c r="D80" s="531"/>
      <c r="E80" s="531"/>
      <c r="F80" s="531"/>
      <c r="G80" s="532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259"/>
      <c r="V80" s="259"/>
      <c r="W80" s="259"/>
    </row>
    <row r="81" spans="2:24" ht="24.95" customHeight="1" thickBot="1" x14ac:dyDescent="0.4">
      <c r="B81" s="533" t="s">
        <v>30</v>
      </c>
      <c r="C81" s="528"/>
      <c r="D81" s="528"/>
      <c r="E81" s="528"/>
      <c r="F81" s="528"/>
      <c r="G81" s="534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259"/>
      <c r="V81" s="259"/>
      <c r="W81" s="259"/>
    </row>
    <row r="82" spans="2:24" ht="24.95" customHeight="1" x14ac:dyDescent="0.35">
      <c r="B82" s="355" t="s">
        <v>152</v>
      </c>
      <c r="C82" s="525" t="s">
        <v>153</v>
      </c>
      <c r="D82" s="525"/>
      <c r="E82" s="525"/>
      <c r="F82" s="525"/>
      <c r="G82" s="209" t="s">
        <v>67</v>
      </c>
      <c r="H82" s="111"/>
      <c r="I82" s="291" t="s">
        <v>58</v>
      </c>
      <c r="J82" s="216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59"/>
      <c r="V82" s="259"/>
      <c r="W82" s="259"/>
    </row>
    <row r="83" spans="2:24" ht="24.95" customHeight="1" x14ac:dyDescent="0.35">
      <c r="B83" s="357" t="s">
        <v>6</v>
      </c>
      <c r="C83" s="512" t="s">
        <v>31</v>
      </c>
      <c r="D83" s="513"/>
      <c r="E83" s="513"/>
      <c r="F83" s="514"/>
      <c r="G83" s="129">
        <f>'UNIFORMES E EPI''S'!G37+'UNIFORMES E EPI''S'!G38</f>
        <v>0</v>
      </c>
      <c r="H83" s="111"/>
      <c r="I83" s="637" t="s">
        <v>256</v>
      </c>
      <c r="J83" s="217"/>
      <c r="K83" s="262"/>
      <c r="L83" s="262"/>
      <c r="M83" s="260"/>
      <c r="N83" s="260"/>
      <c r="O83" s="260"/>
      <c r="P83" s="260"/>
      <c r="Q83" s="260"/>
      <c r="R83" s="260"/>
      <c r="S83" s="260"/>
      <c r="T83" s="260"/>
      <c r="U83" s="259"/>
      <c r="V83" s="259"/>
      <c r="W83" s="259"/>
    </row>
    <row r="84" spans="2:24" ht="24.95" customHeight="1" x14ac:dyDescent="0.35">
      <c r="B84" s="357" t="s">
        <v>7</v>
      </c>
      <c r="C84" s="512" t="s">
        <v>173</v>
      </c>
      <c r="D84" s="513"/>
      <c r="E84" s="513"/>
      <c r="F84" s="514"/>
      <c r="G84" s="129">
        <f>'UNIFORMES E EPI''S'!G39+'UNIFORMES E EPI''S'!G40+'UNIFORMES E EPI''S'!G41+'UNIFORMES E EPI''S'!G42</f>
        <v>0</v>
      </c>
      <c r="H84" s="111"/>
      <c r="I84" s="637"/>
      <c r="J84" s="217"/>
      <c r="K84" s="262"/>
      <c r="L84" s="262"/>
      <c r="M84" s="260"/>
      <c r="N84" s="260"/>
      <c r="O84" s="260"/>
      <c r="P84" s="260"/>
      <c r="Q84" s="260"/>
      <c r="R84" s="260"/>
      <c r="S84" s="260"/>
      <c r="T84" s="260"/>
      <c r="U84" s="259"/>
      <c r="V84" s="259"/>
      <c r="W84" s="259"/>
    </row>
    <row r="85" spans="2:24" ht="24.95" customHeight="1" x14ac:dyDescent="0.35">
      <c r="B85" s="357" t="s">
        <v>8</v>
      </c>
      <c r="C85" s="535" t="s">
        <v>32</v>
      </c>
      <c r="D85" s="536"/>
      <c r="E85" s="536"/>
      <c r="F85" s="537"/>
      <c r="G85" s="163"/>
      <c r="H85" s="111"/>
      <c r="I85" s="292"/>
      <c r="J85" s="261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59"/>
      <c r="V85" s="259"/>
      <c r="W85" s="259"/>
    </row>
    <row r="86" spans="2:24" ht="24.95" customHeight="1" thickBot="1" x14ac:dyDescent="0.4">
      <c r="B86" s="357" t="s">
        <v>9</v>
      </c>
      <c r="C86" s="512" t="s">
        <v>11</v>
      </c>
      <c r="D86" s="513"/>
      <c r="E86" s="513"/>
      <c r="F86" s="514"/>
      <c r="G86" s="129"/>
      <c r="H86" s="111"/>
      <c r="I86" s="293" t="s">
        <v>154</v>
      </c>
      <c r="J86" s="217"/>
      <c r="K86" s="262"/>
      <c r="L86" s="262"/>
      <c r="M86" s="260"/>
      <c r="N86" s="260"/>
      <c r="O86" s="260"/>
      <c r="P86" s="260"/>
      <c r="Q86" s="260"/>
      <c r="R86" s="260"/>
      <c r="S86" s="260"/>
      <c r="T86" s="260"/>
      <c r="U86" s="259"/>
      <c r="V86" s="259"/>
      <c r="W86" s="259"/>
    </row>
    <row r="87" spans="2:24" ht="24.95" customHeight="1" x14ac:dyDescent="0.35">
      <c r="B87" s="142"/>
      <c r="C87" s="143"/>
      <c r="D87" s="143"/>
      <c r="E87" s="528" t="s">
        <v>51</v>
      </c>
      <c r="F87" s="529"/>
      <c r="G87" s="190">
        <f>SUM(G83:G86)</f>
        <v>0</v>
      </c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259"/>
      <c r="V87" s="259"/>
      <c r="W87" s="259"/>
    </row>
    <row r="88" spans="2:24" ht="21" x14ac:dyDescent="0.35">
      <c r="B88" s="218"/>
      <c r="C88" s="219"/>
      <c r="D88" s="219"/>
      <c r="E88" s="220"/>
      <c r="F88" s="220"/>
      <c r="G88" s="221"/>
      <c r="H88" s="111"/>
      <c r="I88" s="111"/>
      <c r="J88" s="111"/>
      <c r="K88" s="111"/>
      <c r="L88" s="111"/>
      <c r="M88" s="111"/>
      <c r="N88" s="266"/>
      <c r="O88" s="266"/>
      <c r="P88" s="266"/>
      <c r="Q88" s="266"/>
      <c r="R88" s="266"/>
      <c r="S88" s="266"/>
      <c r="T88" s="266"/>
      <c r="U88" s="289"/>
      <c r="V88" s="289"/>
      <c r="W88" s="289"/>
      <c r="X88" s="1"/>
    </row>
    <row r="89" spans="2:24" ht="24.95" customHeight="1" thickBot="1" x14ac:dyDescent="0.4">
      <c r="B89" s="533" t="s">
        <v>33</v>
      </c>
      <c r="C89" s="528"/>
      <c r="D89" s="528"/>
      <c r="E89" s="528"/>
      <c r="F89" s="528"/>
      <c r="G89" s="534"/>
      <c r="H89" s="111"/>
      <c r="I89" s="111"/>
      <c r="J89" s="111"/>
      <c r="K89" s="111"/>
      <c r="L89" s="111"/>
      <c r="M89" s="111"/>
      <c r="N89" s="266"/>
      <c r="O89" s="266"/>
      <c r="P89" s="266"/>
      <c r="Q89" s="266"/>
      <c r="R89" s="266"/>
      <c r="S89" s="266"/>
      <c r="T89" s="266"/>
      <c r="U89" s="289"/>
      <c r="V89" s="289"/>
      <c r="W89" s="289"/>
      <c r="X89" s="1"/>
    </row>
    <row r="90" spans="2:24" ht="72.75" customHeight="1" x14ac:dyDescent="0.35">
      <c r="B90" s="355" t="s">
        <v>118</v>
      </c>
      <c r="C90" s="222" t="s">
        <v>119</v>
      </c>
      <c r="D90" s="222" t="s">
        <v>139</v>
      </c>
      <c r="E90" s="222" t="s">
        <v>125</v>
      </c>
      <c r="F90" s="222" t="s">
        <v>127</v>
      </c>
      <c r="G90" s="209" t="s">
        <v>67</v>
      </c>
      <c r="H90" s="111"/>
      <c r="I90" s="112" t="s">
        <v>58</v>
      </c>
      <c r="J90" s="113"/>
      <c r="K90" s="113"/>
      <c r="L90" s="114"/>
      <c r="M90" s="216"/>
      <c r="N90" s="273"/>
      <c r="O90" s="273"/>
      <c r="P90" s="273"/>
      <c r="Q90" s="273"/>
      <c r="R90" s="273"/>
      <c r="S90" s="273"/>
      <c r="T90" s="273"/>
      <c r="U90" s="276"/>
      <c r="V90" s="276"/>
      <c r="W90" s="276"/>
      <c r="X90" s="83"/>
    </row>
    <row r="91" spans="2:24" ht="45" customHeight="1" x14ac:dyDescent="0.35">
      <c r="B91" s="357" t="s">
        <v>6</v>
      </c>
      <c r="C91" s="223" t="s">
        <v>34</v>
      </c>
      <c r="D91" s="224">
        <f>G24+G56+G66+G79+G87</f>
        <v>184.8</v>
      </c>
      <c r="E91" s="225"/>
      <c r="F91" s="226">
        <v>0.05</v>
      </c>
      <c r="G91" s="129">
        <f>D91*F91</f>
        <v>9.24</v>
      </c>
      <c r="H91" s="111"/>
      <c r="I91" s="510" t="s">
        <v>120</v>
      </c>
      <c r="J91" s="511"/>
      <c r="K91" s="511"/>
      <c r="L91" s="326"/>
      <c r="M91" s="274"/>
      <c r="N91" s="620"/>
      <c r="O91" s="620"/>
      <c r="P91" s="620"/>
      <c r="Q91" s="620"/>
      <c r="R91" s="620"/>
      <c r="S91" s="620"/>
      <c r="T91" s="620"/>
      <c r="U91" s="620"/>
      <c r="V91" s="620"/>
      <c r="W91" s="276"/>
      <c r="X91" s="83"/>
    </row>
    <row r="92" spans="2:24" ht="45" customHeight="1" x14ac:dyDescent="0.3">
      <c r="B92" s="357" t="s">
        <v>7</v>
      </c>
      <c r="C92" s="223" t="s">
        <v>35</v>
      </c>
      <c r="D92" s="224">
        <f>G24+G56+G66+G79+G87+G91</f>
        <v>194.04000000000002</v>
      </c>
      <c r="E92" s="225"/>
      <c r="F92" s="226">
        <v>0.1</v>
      </c>
      <c r="G92" s="129">
        <f>D92*F92</f>
        <v>19.404000000000003</v>
      </c>
      <c r="H92" s="111"/>
      <c r="I92" s="504" t="s">
        <v>121</v>
      </c>
      <c r="J92" s="505"/>
      <c r="K92" s="505"/>
      <c r="L92" s="506"/>
      <c r="M92" s="217"/>
      <c r="N92" s="262"/>
      <c r="O92" s="262"/>
      <c r="P92" s="620"/>
      <c r="Q92" s="620"/>
      <c r="R92" s="620"/>
      <c r="S92" s="620"/>
      <c r="T92" s="620"/>
      <c r="U92" s="620"/>
      <c r="V92" s="620"/>
      <c r="W92" s="620"/>
      <c r="X92" s="97"/>
    </row>
    <row r="93" spans="2:24" ht="60" customHeight="1" x14ac:dyDescent="0.35">
      <c r="B93" s="357" t="s">
        <v>8</v>
      </c>
      <c r="C93" s="227" t="s">
        <v>128</v>
      </c>
      <c r="D93" s="228">
        <f>D91+G91+G92</f>
        <v>213.44400000000002</v>
      </c>
      <c r="E93" s="176"/>
      <c r="F93" s="179"/>
      <c r="G93" s="147">
        <f>D93/(1-E97)</f>
        <v>240.50028169014087</v>
      </c>
      <c r="H93" s="111"/>
      <c r="I93" s="628" t="s">
        <v>140</v>
      </c>
      <c r="J93" s="629"/>
      <c r="K93" s="629"/>
      <c r="L93" s="630"/>
      <c r="M93" s="217"/>
      <c r="N93" s="262"/>
      <c r="O93" s="262"/>
      <c r="P93" s="262"/>
      <c r="Q93" s="262"/>
      <c r="R93" s="262"/>
      <c r="S93" s="262"/>
      <c r="T93" s="262"/>
      <c r="U93" s="276"/>
      <c r="V93" s="276"/>
      <c r="W93" s="276"/>
      <c r="X93" s="83"/>
    </row>
    <row r="94" spans="2:24" ht="24.95" customHeight="1" x14ac:dyDescent="0.35">
      <c r="B94" s="357" t="s">
        <v>9</v>
      </c>
      <c r="C94" s="125" t="s">
        <v>36</v>
      </c>
      <c r="D94" s="229"/>
      <c r="E94" s="230">
        <v>1.6500000000000001E-2</v>
      </c>
      <c r="F94" s="231"/>
      <c r="G94" s="147">
        <f>G93*E94</f>
        <v>3.9682546478873246</v>
      </c>
      <c r="H94" s="111"/>
      <c r="I94" s="628" t="s">
        <v>156</v>
      </c>
      <c r="J94" s="629"/>
      <c r="K94" s="629"/>
      <c r="L94" s="630"/>
      <c r="M94" s="217"/>
      <c r="N94" s="262"/>
      <c r="O94" s="262"/>
      <c r="P94" s="262"/>
      <c r="Q94" s="262"/>
      <c r="R94" s="262"/>
      <c r="S94" s="262"/>
      <c r="T94" s="262"/>
      <c r="U94" s="276"/>
      <c r="V94" s="276"/>
      <c r="W94" s="276"/>
      <c r="X94" s="83"/>
    </row>
    <row r="95" spans="2:24" ht="24.95" customHeight="1" x14ac:dyDescent="0.35">
      <c r="B95" s="357" t="s">
        <v>9</v>
      </c>
      <c r="C95" s="125" t="s">
        <v>37</v>
      </c>
      <c r="D95" s="229"/>
      <c r="E95" s="230">
        <v>7.5999999999999998E-2</v>
      </c>
      <c r="F95" s="231"/>
      <c r="G95" s="147">
        <f>G93*E95</f>
        <v>18.278021408450705</v>
      </c>
      <c r="H95" s="111"/>
      <c r="I95" s="628" t="s">
        <v>156</v>
      </c>
      <c r="J95" s="629"/>
      <c r="K95" s="629"/>
      <c r="L95" s="630"/>
      <c r="M95" s="217"/>
      <c r="N95" s="262"/>
      <c r="O95" s="262"/>
      <c r="P95" s="262"/>
      <c r="Q95" s="262"/>
      <c r="R95" s="262"/>
      <c r="S95" s="262"/>
      <c r="T95" s="262"/>
      <c r="U95" s="276"/>
      <c r="V95" s="276"/>
      <c r="W95" s="276"/>
      <c r="X95" s="83"/>
    </row>
    <row r="96" spans="2:24" ht="24.95" customHeight="1" x14ac:dyDescent="0.35">
      <c r="B96" s="357" t="s">
        <v>12</v>
      </c>
      <c r="C96" s="125" t="s">
        <v>38</v>
      </c>
      <c r="D96" s="229"/>
      <c r="E96" s="232">
        <v>0.02</v>
      </c>
      <c r="F96" s="232"/>
      <c r="G96" s="147">
        <f>G93*E96</f>
        <v>4.8100056338028176</v>
      </c>
      <c r="H96" s="111"/>
      <c r="I96" s="628" t="s">
        <v>137</v>
      </c>
      <c r="J96" s="629"/>
      <c r="K96" s="629"/>
      <c r="L96" s="630"/>
      <c r="M96" s="217"/>
      <c r="N96" s="262"/>
      <c r="O96" s="262"/>
      <c r="P96" s="262"/>
      <c r="Q96" s="262"/>
      <c r="R96" s="262"/>
      <c r="S96" s="262"/>
      <c r="T96" s="262"/>
      <c r="U96" s="276"/>
      <c r="V96" s="276"/>
      <c r="W96" s="276"/>
      <c r="X96" s="83"/>
    </row>
    <row r="97" spans="2:24" ht="24.95" customHeight="1" x14ac:dyDescent="0.35">
      <c r="B97" s="357"/>
      <c r="C97" s="125"/>
      <c r="D97" s="157" t="s">
        <v>126</v>
      </c>
      <c r="E97" s="235">
        <f>E94+E95+E96</f>
        <v>0.1125</v>
      </c>
      <c r="F97" s="232"/>
      <c r="G97" s="147"/>
      <c r="H97" s="111"/>
      <c r="I97" s="247"/>
      <c r="J97" s="245"/>
      <c r="K97" s="245"/>
      <c r="L97" s="246"/>
      <c r="M97" s="261"/>
      <c r="N97" s="260"/>
      <c r="O97" s="260"/>
      <c r="P97" s="260"/>
      <c r="Q97" s="260"/>
      <c r="R97" s="260"/>
      <c r="S97" s="260"/>
      <c r="T97" s="260"/>
      <c r="U97" s="276"/>
      <c r="V97" s="276"/>
      <c r="W97" s="276"/>
      <c r="X97" s="1"/>
    </row>
    <row r="98" spans="2:24" ht="24.95" customHeight="1" thickBot="1" x14ac:dyDescent="0.4">
      <c r="B98" s="142"/>
      <c r="C98" s="143"/>
      <c r="D98" s="143"/>
      <c r="E98" s="356"/>
      <c r="F98" s="356" t="s">
        <v>53</v>
      </c>
      <c r="G98" s="144">
        <f>G91+G92+G94+G95+G96</f>
        <v>55.700281690140855</v>
      </c>
      <c r="H98" s="111"/>
      <c r="I98" s="644" t="s">
        <v>274</v>
      </c>
      <c r="J98" s="645"/>
      <c r="K98" s="645"/>
      <c r="L98" s="646"/>
      <c r="M98" s="261"/>
      <c r="N98" s="260"/>
      <c r="O98" s="260"/>
      <c r="P98" s="260"/>
      <c r="Q98" s="260"/>
      <c r="R98" s="260"/>
      <c r="S98" s="260"/>
      <c r="T98" s="260"/>
      <c r="U98" s="276"/>
      <c r="V98" s="276"/>
      <c r="W98" s="276"/>
      <c r="X98" s="1"/>
    </row>
    <row r="99" spans="2:24" ht="18" customHeight="1" thickBot="1" x14ac:dyDescent="0.4">
      <c r="B99" s="518"/>
      <c r="C99" s="519"/>
      <c r="D99" s="519"/>
      <c r="E99" s="519"/>
      <c r="F99" s="519"/>
      <c r="G99" s="520"/>
      <c r="H99" s="111"/>
      <c r="I99" s="111"/>
      <c r="J99" s="111"/>
      <c r="K99" s="111"/>
      <c r="L99" s="111"/>
      <c r="M99" s="111"/>
      <c r="N99" s="266"/>
      <c r="O99" s="266"/>
      <c r="P99" s="266"/>
      <c r="Q99" s="266"/>
      <c r="R99" s="266"/>
      <c r="S99" s="266"/>
      <c r="T99" s="266"/>
      <c r="U99" s="289"/>
      <c r="V99" s="289"/>
      <c r="W99" s="289"/>
      <c r="X99" s="1"/>
    </row>
    <row r="100" spans="2:24" ht="24.95" customHeight="1" x14ac:dyDescent="0.35">
      <c r="B100" s="521" t="s">
        <v>129</v>
      </c>
      <c r="C100" s="522"/>
      <c r="D100" s="522"/>
      <c r="E100" s="522"/>
      <c r="F100" s="522"/>
      <c r="G100" s="523"/>
      <c r="H100" s="111"/>
      <c r="I100" s="111"/>
      <c r="J100" s="111"/>
      <c r="K100" s="111"/>
      <c r="L100" s="111"/>
      <c r="M100" s="111"/>
      <c r="N100" s="266"/>
      <c r="O100" s="266"/>
      <c r="P100" s="266"/>
      <c r="Q100" s="266"/>
      <c r="R100" s="266"/>
      <c r="S100" s="266"/>
      <c r="T100" s="266"/>
      <c r="U100" s="289"/>
      <c r="V100" s="289"/>
      <c r="W100" s="289"/>
      <c r="X100" s="1"/>
    </row>
    <row r="101" spans="2:24" ht="24.95" customHeight="1" x14ac:dyDescent="0.35">
      <c r="B101" s="524" t="s">
        <v>130</v>
      </c>
      <c r="C101" s="525"/>
      <c r="D101" s="525"/>
      <c r="E101" s="525"/>
      <c r="F101" s="525"/>
      <c r="G101" s="238" t="s">
        <v>67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259"/>
      <c r="V101" s="259"/>
      <c r="W101" s="259"/>
    </row>
    <row r="102" spans="2:24" ht="24.95" customHeight="1" x14ac:dyDescent="0.35">
      <c r="B102" s="124" t="s">
        <v>6</v>
      </c>
      <c r="C102" s="512" t="s">
        <v>131</v>
      </c>
      <c r="D102" s="513"/>
      <c r="E102" s="513"/>
      <c r="F102" s="514"/>
      <c r="G102" s="147">
        <f>G24</f>
        <v>0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259"/>
      <c r="V102" s="259"/>
      <c r="W102" s="259"/>
    </row>
    <row r="103" spans="2:24" ht="24.95" customHeight="1" x14ac:dyDescent="0.35">
      <c r="B103" s="124" t="s">
        <v>7</v>
      </c>
      <c r="C103" s="512" t="s">
        <v>132</v>
      </c>
      <c r="D103" s="513"/>
      <c r="E103" s="513"/>
      <c r="F103" s="514"/>
      <c r="G103" s="147">
        <f>G56</f>
        <v>184.8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259"/>
      <c r="V103" s="259"/>
      <c r="W103" s="259"/>
    </row>
    <row r="104" spans="2:24" ht="24.95" customHeight="1" x14ac:dyDescent="0.35">
      <c r="B104" s="124" t="s">
        <v>8</v>
      </c>
      <c r="C104" s="512" t="s">
        <v>133</v>
      </c>
      <c r="D104" s="513"/>
      <c r="E104" s="513"/>
      <c r="F104" s="514"/>
      <c r="G104" s="129">
        <f>G66</f>
        <v>0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259"/>
      <c r="V104" s="259"/>
      <c r="W104" s="259"/>
    </row>
    <row r="105" spans="2:24" ht="24.95" customHeight="1" x14ac:dyDescent="0.35">
      <c r="B105" s="124" t="s">
        <v>9</v>
      </c>
      <c r="C105" s="512" t="s">
        <v>134</v>
      </c>
      <c r="D105" s="513"/>
      <c r="E105" s="513"/>
      <c r="F105" s="514"/>
      <c r="G105" s="129">
        <f>G79</f>
        <v>0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259"/>
      <c r="V105" s="259"/>
      <c r="W105" s="259"/>
    </row>
    <row r="106" spans="2:24" ht="24.95" customHeight="1" x14ac:dyDescent="0.35">
      <c r="B106" s="124" t="s">
        <v>10</v>
      </c>
      <c r="C106" s="512" t="s">
        <v>135</v>
      </c>
      <c r="D106" s="513"/>
      <c r="E106" s="513"/>
      <c r="F106" s="514"/>
      <c r="G106" s="129">
        <f>G87</f>
        <v>0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259"/>
      <c r="V106" s="259"/>
      <c r="W106" s="259"/>
    </row>
    <row r="107" spans="2:24" ht="24.95" customHeight="1" thickBot="1" x14ac:dyDescent="0.4">
      <c r="B107" s="239" t="s">
        <v>12</v>
      </c>
      <c r="C107" s="515" t="s">
        <v>136</v>
      </c>
      <c r="D107" s="516"/>
      <c r="E107" s="516"/>
      <c r="F107" s="517"/>
      <c r="G107" s="240">
        <f>G98</f>
        <v>55.700281690140855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259"/>
      <c r="V107" s="259"/>
      <c r="W107" s="259"/>
    </row>
    <row r="108" spans="2:24" ht="24.95" customHeight="1" thickBot="1" x14ac:dyDescent="0.4">
      <c r="B108" s="241"/>
      <c r="C108" s="242"/>
      <c r="D108" s="631" t="s">
        <v>138</v>
      </c>
      <c r="E108" s="631"/>
      <c r="F108" s="632"/>
      <c r="G108" s="243">
        <f>SUM(G102:G107)</f>
        <v>240.50028169014087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259"/>
      <c r="V108" s="259"/>
      <c r="W108" s="259"/>
    </row>
    <row r="109" spans="2:24" ht="18" customHeight="1" x14ac:dyDescent="0.25">
      <c r="B109" s="5"/>
      <c r="C109" s="5"/>
      <c r="D109" s="5"/>
      <c r="E109" s="5"/>
      <c r="F109" s="6"/>
      <c r="G109" s="7"/>
      <c r="J109" s="1"/>
      <c r="K109" s="1"/>
      <c r="L109" s="1"/>
      <c r="M109" s="1"/>
      <c r="N109" s="1"/>
      <c r="O109" s="1"/>
      <c r="P109" s="1"/>
    </row>
    <row r="110" spans="2:24" ht="20.25" x14ac:dyDescent="0.3">
      <c r="C110" s="19"/>
    </row>
    <row r="111" spans="2:24" x14ac:dyDescent="0.25">
      <c r="C111" s="4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</sheetData>
  <sheetProtection deleteColumns="0"/>
  <mergeCells count="142">
    <mergeCell ref="I1:L1"/>
    <mergeCell ref="B10:D10"/>
    <mergeCell ref="E10:G10"/>
    <mergeCell ref="B11:D11"/>
    <mergeCell ref="E11:G11"/>
    <mergeCell ref="B12:G12"/>
    <mergeCell ref="B7:D7"/>
    <mergeCell ref="E7:G7"/>
    <mergeCell ref="B8:D8"/>
    <mergeCell ref="E8:G8"/>
    <mergeCell ref="B9:D9"/>
    <mergeCell ref="E9:G9"/>
    <mergeCell ref="B4:D4"/>
    <mergeCell ref="E4:G4"/>
    <mergeCell ref="B5:D5"/>
    <mergeCell ref="E5:G5"/>
    <mergeCell ref="B6:D6"/>
    <mergeCell ref="E6:G6"/>
    <mergeCell ref="B1:G1"/>
    <mergeCell ref="B2:D2"/>
    <mergeCell ref="E2:G2"/>
    <mergeCell ref="B3:D3"/>
    <mergeCell ref="E3:G3"/>
    <mergeCell ref="I35:L35"/>
    <mergeCell ref="E24:F24"/>
    <mergeCell ref="B25:G25"/>
    <mergeCell ref="B26:G26"/>
    <mergeCell ref="B27:G27"/>
    <mergeCell ref="C28:E28"/>
    <mergeCell ref="I31:L31"/>
    <mergeCell ref="I29:L30"/>
    <mergeCell ref="C29:D29"/>
    <mergeCell ref="C30:D30"/>
    <mergeCell ref="C32:F32"/>
    <mergeCell ref="B34:G34"/>
    <mergeCell ref="B16:G16"/>
    <mergeCell ref="B17:G17"/>
    <mergeCell ref="B13:D14"/>
    <mergeCell ref="E13:G13"/>
    <mergeCell ref="E14:G14"/>
    <mergeCell ref="B15:D15"/>
    <mergeCell ref="E15:G15"/>
    <mergeCell ref="C39:E39"/>
    <mergeCell ref="C40:E40"/>
    <mergeCell ref="C35:E35"/>
    <mergeCell ref="C41:E41"/>
    <mergeCell ref="C36:E36"/>
    <mergeCell ref="C37:E37"/>
    <mergeCell ref="C38:E38"/>
    <mergeCell ref="I36:L36"/>
    <mergeCell ref="I37:K37"/>
    <mergeCell ref="I38:L38"/>
    <mergeCell ref="I39:L39"/>
    <mergeCell ref="I40:L40"/>
    <mergeCell ref="I41:L41"/>
    <mergeCell ref="I46:L46"/>
    <mergeCell ref="I42:L42"/>
    <mergeCell ref="I43:L43"/>
    <mergeCell ref="I49:L50"/>
    <mergeCell ref="I47:L48"/>
    <mergeCell ref="E56:F56"/>
    <mergeCell ref="I56:T57"/>
    <mergeCell ref="B57:G57"/>
    <mergeCell ref="B58:G58"/>
    <mergeCell ref="B47:B48"/>
    <mergeCell ref="C47:C48"/>
    <mergeCell ref="G47:G48"/>
    <mergeCell ref="B49:B50"/>
    <mergeCell ref="C49:D50"/>
    <mergeCell ref="G49:G50"/>
    <mergeCell ref="C42:E42"/>
    <mergeCell ref="C43:E43"/>
    <mergeCell ref="B45:G45"/>
    <mergeCell ref="C46:F46"/>
    <mergeCell ref="C51:F51"/>
    <mergeCell ref="I51:K51"/>
    <mergeCell ref="C52:F52"/>
    <mergeCell ref="C53:F53"/>
    <mergeCell ref="C54:F54"/>
    <mergeCell ref="I55:T55"/>
    <mergeCell ref="I52:K52"/>
    <mergeCell ref="I53:K53"/>
    <mergeCell ref="I54:L54"/>
    <mergeCell ref="I62:K62"/>
    <mergeCell ref="C63:E63"/>
    <mergeCell ref="C64:E64"/>
    <mergeCell ref="C60:E60"/>
    <mergeCell ref="I60:K60"/>
    <mergeCell ref="C61:E61"/>
    <mergeCell ref="I61:K61"/>
    <mergeCell ref="I63:K63"/>
    <mergeCell ref="C59:E59"/>
    <mergeCell ref="I59:L59"/>
    <mergeCell ref="C70:E70"/>
    <mergeCell ref="C71:E71"/>
    <mergeCell ref="C72:E72"/>
    <mergeCell ref="C65:E65"/>
    <mergeCell ref="I65:K65"/>
    <mergeCell ref="B67:G67"/>
    <mergeCell ref="B68:G68"/>
    <mergeCell ref="C69:E69"/>
    <mergeCell ref="I66:L66"/>
    <mergeCell ref="I69:L69"/>
    <mergeCell ref="I70:L70"/>
    <mergeCell ref="D66:E66"/>
    <mergeCell ref="B80:G80"/>
    <mergeCell ref="B81:G81"/>
    <mergeCell ref="C82:F82"/>
    <mergeCell ref="C73:E73"/>
    <mergeCell ref="C74:E74"/>
    <mergeCell ref="C75:E75"/>
    <mergeCell ref="B89:G89"/>
    <mergeCell ref="N91:V91"/>
    <mergeCell ref="P92:W92"/>
    <mergeCell ref="C83:F83"/>
    <mergeCell ref="C84:F84"/>
    <mergeCell ref="C85:F85"/>
    <mergeCell ref="C86:F86"/>
    <mergeCell ref="E87:F87"/>
    <mergeCell ref="I92:L92"/>
    <mergeCell ref="I79:L79"/>
    <mergeCell ref="I76:L76"/>
    <mergeCell ref="C76:E76"/>
    <mergeCell ref="C78:F78"/>
    <mergeCell ref="E79:F79"/>
    <mergeCell ref="I91:K91"/>
    <mergeCell ref="D108:F108"/>
    <mergeCell ref="I83:I84"/>
    <mergeCell ref="I94:L94"/>
    <mergeCell ref="I93:L93"/>
    <mergeCell ref="C103:F103"/>
    <mergeCell ref="C104:F104"/>
    <mergeCell ref="C105:F105"/>
    <mergeCell ref="C106:F106"/>
    <mergeCell ref="C107:F107"/>
    <mergeCell ref="B99:G99"/>
    <mergeCell ref="B100:G100"/>
    <mergeCell ref="B101:F101"/>
    <mergeCell ref="C102:F102"/>
    <mergeCell ref="I98:L98"/>
    <mergeCell ref="I96:L96"/>
    <mergeCell ref="I95:L95"/>
  </mergeCells>
  <hyperlinks>
    <hyperlink ref="J2" location="RESUMO!A1" display="&lt;- RESUMO"/>
    <hyperlink ref="I66:L66" r:id="rId1" display="¹Link: https://transparencia.stj.jus.br/wp-content/uploads/Manual_do_Modelo_de_Planilhas_de_Custos_do_STJ.pdf"/>
    <hyperlink ref="I79:L79" r:id="rId2" display="¹Link: https://transparencia.stj.jus.br/wp-content/uploads/Manual_do_Modelo_de_Planilhas_de_Custos_do_STJ.pdf"/>
    <hyperlink ref="I98:L98" r:id="rId3" display="¹Link: https://transparencia.stj.jus.br/wp-content/uploads/Manual_do_Modelo_de_Planilhas_de_Custos_do_STJ.pdf"/>
    <hyperlink ref="I83:I84" location="'UNIFORMES E EPI''S'!A1" display="Valor obtido na aba &quot;Uniformes e Epi's&quot;"/>
  </hyperlinks>
  <pageMargins left="0.511811024" right="0.511811024" top="0.78740157499999996" bottom="0.78740157499999996" header="0.31496062000000002" footer="0.31496062000000002"/>
  <pageSetup paperSize="9" scale="50" fitToHeight="0" orientation="portrait" r:id="rId4"/>
  <legacyDrawing r:id="rId5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Y111"/>
  <sheetViews>
    <sheetView zoomScale="60" zoomScaleNormal="60" workbookViewId="0">
      <selection activeCell="J2" sqref="J2"/>
    </sheetView>
  </sheetViews>
  <sheetFormatPr defaultRowHeight="15" x14ac:dyDescent="0.25"/>
  <cols>
    <col min="1" max="1" width="3.28515625" style="8" customWidth="1"/>
    <col min="2" max="2" width="7.140625" style="8" customWidth="1"/>
    <col min="3" max="3" width="55.85546875" style="8" customWidth="1"/>
    <col min="4" max="4" width="32.140625" style="8" customWidth="1"/>
    <col min="5" max="5" width="29.28515625" style="8" customWidth="1"/>
    <col min="6" max="6" width="29.85546875" style="8" customWidth="1"/>
    <col min="7" max="7" width="25.5703125" style="8" customWidth="1"/>
    <col min="8" max="8" width="2.28515625" style="8" customWidth="1"/>
    <col min="9" max="9" width="60.7109375" style="8" customWidth="1"/>
    <col min="10" max="11" width="55.7109375" style="8" customWidth="1"/>
    <col min="12" max="12" width="4.140625" style="8" customWidth="1"/>
    <col min="13" max="13" width="12.5703125" style="8" customWidth="1"/>
    <col min="14" max="14" width="13.85546875" style="8" customWidth="1"/>
    <col min="15" max="15" width="14" style="8" customWidth="1"/>
    <col min="16" max="16" width="14.28515625" style="8" customWidth="1"/>
    <col min="17" max="17" width="15.140625" style="8" customWidth="1"/>
    <col min="18" max="18" width="16" style="8" customWidth="1"/>
    <col min="19" max="19" width="14.7109375" style="8" customWidth="1"/>
    <col min="20" max="20" width="13" style="8" customWidth="1"/>
    <col min="21" max="16384" width="9.140625" style="8"/>
  </cols>
  <sheetData>
    <row r="1" spans="2:23" ht="24.95" customHeight="1" thickBot="1" x14ac:dyDescent="0.4">
      <c r="B1" s="610" t="s">
        <v>39</v>
      </c>
      <c r="C1" s="611"/>
      <c r="D1" s="611"/>
      <c r="E1" s="611"/>
      <c r="F1" s="611"/>
      <c r="G1" s="612"/>
      <c r="H1" s="110"/>
      <c r="I1" s="503" t="s">
        <v>54</v>
      </c>
      <c r="J1" s="503"/>
      <c r="K1" s="503"/>
      <c r="L1" s="503"/>
      <c r="M1" s="258"/>
      <c r="N1" s="258"/>
      <c r="O1" s="258"/>
      <c r="P1" s="258"/>
      <c r="Q1" s="258"/>
      <c r="R1" s="258"/>
      <c r="S1" s="258"/>
      <c r="T1" s="258"/>
      <c r="U1" s="259"/>
      <c r="V1" s="259"/>
      <c r="W1" s="259"/>
    </row>
    <row r="2" spans="2:23" ht="24.95" customHeight="1" x14ac:dyDescent="0.35">
      <c r="B2" s="613" t="s">
        <v>0</v>
      </c>
      <c r="C2" s="614"/>
      <c r="D2" s="614"/>
      <c r="E2" s="615"/>
      <c r="F2" s="616"/>
      <c r="G2" s="617"/>
      <c r="H2" s="111"/>
      <c r="I2" s="291" t="s">
        <v>58</v>
      </c>
      <c r="J2" s="425" t="s">
        <v>294</v>
      </c>
      <c r="K2" s="273"/>
      <c r="L2" s="273"/>
      <c r="M2" s="260"/>
      <c r="N2" s="260"/>
      <c r="O2" s="260"/>
      <c r="P2" s="260"/>
      <c r="Q2" s="260"/>
      <c r="R2" s="260"/>
      <c r="S2" s="260"/>
      <c r="T2" s="260"/>
      <c r="U2" s="259"/>
      <c r="V2" s="259"/>
      <c r="W2" s="259"/>
    </row>
    <row r="3" spans="2:23" ht="24.95" customHeight="1" x14ac:dyDescent="0.35">
      <c r="B3" s="596" t="s">
        <v>1</v>
      </c>
      <c r="C3" s="597"/>
      <c r="D3" s="597"/>
      <c r="E3" s="595"/>
      <c r="F3" s="547"/>
      <c r="G3" s="548"/>
      <c r="H3" s="115"/>
      <c r="I3" s="292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59"/>
      <c r="V3" s="259"/>
      <c r="W3" s="259"/>
    </row>
    <row r="4" spans="2:23" ht="24.95" customHeight="1" x14ac:dyDescent="0.35">
      <c r="B4" s="596" t="s">
        <v>2</v>
      </c>
      <c r="C4" s="597"/>
      <c r="D4" s="597"/>
      <c r="E4" s="595"/>
      <c r="F4" s="547"/>
      <c r="G4" s="548"/>
      <c r="H4" s="115"/>
      <c r="I4" s="292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59"/>
      <c r="W4" s="259"/>
    </row>
    <row r="5" spans="2:23" ht="24.95" customHeight="1" x14ac:dyDescent="0.35">
      <c r="B5" s="598" t="s">
        <v>55</v>
      </c>
      <c r="C5" s="599"/>
      <c r="D5" s="600"/>
      <c r="E5" s="601"/>
      <c r="F5" s="602"/>
      <c r="G5" s="603"/>
      <c r="H5" s="115"/>
      <c r="I5" s="292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59"/>
      <c r="W5" s="259"/>
    </row>
    <row r="6" spans="2:23" ht="24.95" customHeight="1" x14ac:dyDescent="0.35">
      <c r="B6" s="596" t="s">
        <v>3</v>
      </c>
      <c r="C6" s="597"/>
      <c r="D6" s="597"/>
      <c r="E6" s="595" t="s">
        <v>56</v>
      </c>
      <c r="F6" s="547"/>
      <c r="G6" s="548"/>
      <c r="H6" s="115"/>
      <c r="I6" s="292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59"/>
      <c r="V6" s="259"/>
      <c r="W6" s="259"/>
    </row>
    <row r="7" spans="2:23" ht="24.95" customHeight="1" x14ac:dyDescent="0.35">
      <c r="B7" s="618" t="s">
        <v>40</v>
      </c>
      <c r="C7" s="619"/>
      <c r="D7" s="619"/>
      <c r="E7" s="601"/>
      <c r="F7" s="602"/>
      <c r="G7" s="603"/>
      <c r="H7" s="115"/>
      <c r="I7" s="292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59"/>
      <c r="V7" s="259"/>
      <c r="W7" s="259"/>
    </row>
    <row r="8" spans="2:23" ht="24.95" customHeight="1" x14ac:dyDescent="0.35">
      <c r="B8" s="607" t="s">
        <v>57</v>
      </c>
      <c r="C8" s="608"/>
      <c r="D8" s="609"/>
      <c r="E8" s="601"/>
      <c r="F8" s="602"/>
      <c r="G8" s="603"/>
      <c r="H8" s="115"/>
      <c r="I8" s="292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59"/>
      <c r="V8" s="259"/>
      <c r="W8" s="259"/>
    </row>
    <row r="9" spans="2:23" ht="24.95" customHeight="1" x14ac:dyDescent="0.35">
      <c r="B9" s="607" t="s">
        <v>45</v>
      </c>
      <c r="C9" s="608"/>
      <c r="D9" s="609"/>
      <c r="E9" s="595" t="s">
        <v>200</v>
      </c>
      <c r="F9" s="547"/>
      <c r="G9" s="548"/>
      <c r="H9" s="111"/>
      <c r="I9" s="292" t="s">
        <v>59</v>
      </c>
      <c r="J9" s="262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59"/>
      <c r="V9" s="259"/>
      <c r="W9" s="259"/>
    </row>
    <row r="10" spans="2:23" ht="24.95" customHeight="1" x14ac:dyDescent="0.35">
      <c r="B10" s="596" t="s">
        <v>4</v>
      </c>
      <c r="C10" s="597"/>
      <c r="D10" s="597"/>
      <c r="E10" s="595">
        <v>12</v>
      </c>
      <c r="F10" s="547"/>
      <c r="G10" s="548"/>
      <c r="H10" s="115"/>
      <c r="I10" s="292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59"/>
      <c r="V10" s="259"/>
      <c r="W10" s="259"/>
    </row>
    <row r="11" spans="2:23" ht="24.95" customHeight="1" x14ac:dyDescent="0.35">
      <c r="B11" s="598" t="s">
        <v>122</v>
      </c>
      <c r="C11" s="599"/>
      <c r="D11" s="600"/>
      <c r="E11" s="601" t="s">
        <v>123</v>
      </c>
      <c r="F11" s="602"/>
      <c r="G11" s="603"/>
      <c r="H11" s="115"/>
      <c r="I11" s="292" t="s">
        <v>124</v>
      </c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59"/>
      <c r="V11" s="259"/>
      <c r="W11" s="259"/>
    </row>
    <row r="12" spans="2:23" ht="24.95" customHeight="1" x14ac:dyDescent="0.35">
      <c r="B12" s="604"/>
      <c r="C12" s="605"/>
      <c r="D12" s="605"/>
      <c r="E12" s="605"/>
      <c r="F12" s="595"/>
      <c r="G12" s="606"/>
      <c r="H12" s="115"/>
      <c r="I12" s="292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59"/>
      <c r="V12" s="259"/>
      <c r="W12" s="259"/>
    </row>
    <row r="13" spans="2:23" ht="24.95" customHeight="1" x14ac:dyDescent="0.35">
      <c r="B13" s="581" t="s">
        <v>41</v>
      </c>
      <c r="C13" s="582"/>
      <c r="D13" s="583"/>
      <c r="E13" s="587" t="s">
        <v>269</v>
      </c>
      <c r="F13" s="588"/>
      <c r="G13" s="589"/>
      <c r="H13" s="115"/>
      <c r="I13" s="292"/>
      <c r="J13" s="262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59"/>
      <c r="V13" s="259"/>
      <c r="W13" s="259"/>
    </row>
    <row r="14" spans="2:23" ht="24.95" customHeight="1" x14ac:dyDescent="0.35">
      <c r="B14" s="584"/>
      <c r="C14" s="585"/>
      <c r="D14" s="586"/>
      <c r="E14" s="590" t="s">
        <v>280</v>
      </c>
      <c r="F14" s="591"/>
      <c r="G14" s="592"/>
      <c r="H14" s="115"/>
      <c r="I14" s="292"/>
      <c r="J14" s="262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59"/>
      <c r="V14" s="259"/>
      <c r="W14" s="259"/>
    </row>
    <row r="15" spans="2:23" ht="24.95" customHeight="1" thickBot="1" x14ac:dyDescent="0.4">
      <c r="B15" s="593" t="s">
        <v>42</v>
      </c>
      <c r="C15" s="594"/>
      <c r="D15" s="594"/>
      <c r="E15" s="595">
        <v>1</v>
      </c>
      <c r="F15" s="547"/>
      <c r="G15" s="548"/>
      <c r="H15" s="115"/>
      <c r="I15" s="293"/>
      <c r="J15" s="262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59"/>
      <c r="V15" s="259"/>
      <c r="W15" s="259"/>
    </row>
    <row r="16" spans="2:23" ht="24.95" customHeight="1" x14ac:dyDescent="0.35">
      <c r="B16" s="578" t="s">
        <v>5</v>
      </c>
      <c r="C16" s="579"/>
      <c r="D16" s="579"/>
      <c r="E16" s="579"/>
      <c r="F16" s="579"/>
      <c r="G16" s="580"/>
      <c r="H16" s="115"/>
      <c r="I16" s="115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259"/>
      <c r="V16" s="259"/>
      <c r="W16" s="259"/>
    </row>
    <row r="17" spans="2:23" ht="24.95" customHeight="1" thickBot="1" x14ac:dyDescent="0.4">
      <c r="B17" s="533" t="s">
        <v>49</v>
      </c>
      <c r="C17" s="528"/>
      <c r="D17" s="528"/>
      <c r="E17" s="528"/>
      <c r="F17" s="528"/>
      <c r="G17" s="534"/>
      <c r="H17" s="115"/>
      <c r="I17" s="115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259"/>
      <c r="V17" s="259"/>
      <c r="W17" s="259"/>
    </row>
    <row r="18" spans="2:23" ht="24.95" customHeight="1" x14ac:dyDescent="0.35">
      <c r="B18" s="347" t="s">
        <v>62</v>
      </c>
      <c r="C18" s="346" t="s">
        <v>63</v>
      </c>
      <c r="D18" s="348" t="s">
        <v>64</v>
      </c>
      <c r="E18" s="348" t="s">
        <v>65</v>
      </c>
      <c r="F18" s="348" t="s">
        <v>66</v>
      </c>
      <c r="G18" s="123" t="s">
        <v>67</v>
      </c>
      <c r="H18" s="115"/>
      <c r="I18" s="647" t="s">
        <v>58</v>
      </c>
      <c r="J18" s="648"/>
      <c r="K18" s="648"/>
      <c r="L18" s="648"/>
      <c r="M18" s="261"/>
      <c r="N18" s="260"/>
      <c r="O18" s="260"/>
      <c r="P18" s="260"/>
      <c r="Q18" s="260"/>
      <c r="R18" s="260"/>
      <c r="S18" s="260"/>
      <c r="T18" s="260"/>
      <c r="U18" s="276"/>
      <c r="V18" s="259"/>
      <c r="W18" s="259"/>
    </row>
    <row r="19" spans="2:23" ht="24.95" customHeight="1" x14ac:dyDescent="0.35">
      <c r="B19" s="124" t="s">
        <v>6</v>
      </c>
      <c r="C19" s="125" t="s">
        <v>43</v>
      </c>
      <c r="D19" s="126" t="s">
        <v>68</v>
      </c>
      <c r="E19" s="127">
        <v>1</v>
      </c>
      <c r="F19" s="128">
        <v>0</v>
      </c>
      <c r="G19" s="129">
        <f>F19</f>
        <v>0</v>
      </c>
      <c r="H19" s="111"/>
      <c r="I19" s="628" t="s">
        <v>312</v>
      </c>
      <c r="J19" s="629"/>
      <c r="K19" s="629"/>
      <c r="L19" s="629"/>
      <c r="M19" s="261"/>
      <c r="N19" s="260"/>
      <c r="O19" s="260"/>
      <c r="P19" s="260"/>
      <c r="Q19" s="260"/>
      <c r="R19" s="260"/>
      <c r="S19" s="260"/>
      <c r="T19" s="260"/>
      <c r="U19" s="276"/>
      <c r="V19" s="259"/>
      <c r="W19" s="259"/>
    </row>
    <row r="20" spans="2:23" ht="24.95" customHeight="1" x14ac:dyDescent="0.35">
      <c r="B20" s="124" t="s">
        <v>7</v>
      </c>
      <c r="C20" s="125" t="s">
        <v>44</v>
      </c>
      <c r="D20" s="126" t="s">
        <v>68</v>
      </c>
      <c r="E20" s="127">
        <v>220</v>
      </c>
      <c r="F20" s="132">
        <f>(G19+G21)/E20</f>
        <v>2.7600000000000002</v>
      </c>
      <c r="G20" s="129">
        <f>F20</f>
        <v>2.7600000000000002</v>
      </c>
      <c r="H20" s="111"/>
      <c r="I20" s="116" t="s">
        <v>159</v>
      </c>
      <c r="J20" s="117"/>
      <c r="K20" s="117"/>
      <c r="L20" s="117"/>
      <c r="M20" s="217"/>
      <c r="N20" s="262"/>
      <c r="O20" s="262"/>
      <c r="P20" s="262"/>
      <c r="Q20" s="260"/>
      <c r="R20" s="260"/>
      <c r="S20" s="260"/>
      <c r="T20" s="260"/>
      <c r="U20" s="276"/>
      <c r="V20" s="259"/>
      <c r="W20" s="259"/>
    </row>
    <row r="21" spans="2:23" ht="24.95" customHeight="1" x14ac:dyDescent="0.35">
      <c r="B21" s="124" t="s">
        <v>8</v>
      </c>
      <c r="C21" s="125" t="s">
        <v>180</v>
      </c>
      <c r="D21" s="133">
        <v>0.4</v>
      </c>
      <c r="E21" s="134">
        <v>1</v>
      </c>
      <c r="F21" s="132">
        <f>D21*1518</f>
        <v>607.20000000000005</v>
      </c>
      <c r="G21" s="129">
        <f>F21</f>
        <v>607.20000000000005</v>
      </c>
      <c r="H21" s="111"/>
      <c r="I21" s="622" t="s">
        <v>310</v>
      </c>
      <c r="J21" s="623"/>
      <c r="K21" s="623"/>
      <c r="L21" s="624"/>
      <c r="M21" s="283"/>
      <c r="N21" s="284"/>
      <c r="O21" s="284"/>
      <c r="P21" s="284"/>
      <c r="Q21" s="284"/>
      <c r="R21" s="284"/>
      <c r="S21" s="284"/>
      <c r="T21" s="284"/>
      <c r="U21" s="276"/>
      <c r="V21" s="259"/>
      <c r="W21" s="259"/>
    </row>
    <row r="22" spans="2:23" ht="24.95" customHeight="1" x14ac:dyDescent="0.35">
      <c r="B22" s="124" t="s">
        <v>9</v>
      </c>
      <c r="C22" s="125" t="s">
        <v>69</v>
      </c>
      <c r="D22" s="133">
        <v>0</v>
      </c>
      <c r="E22" s="134">
        <v>0</v>
      </c>
      <c r="F22" s="132">
        <f>F20*D22</f>
        <v>0</v>
      </c>
      <c r="G22" s="129">
        <f>F22*E22</f>
        <v>0</v>
      </c>
      <c r="H22" s="111"/>
      <c r="I22" s="135"/>
      <c r="J22" s="136"/>
      <c r="K22" s="136"/>
      <c r="L22" s="136"/>
      <c r="M22" s="263"/>
      <c r="N22" s="264"/>
      <c r="O22" s="264"/>
      <c r="P22" s="264"/>
      <c r="Q22" s="264"/>
      <c r="R22" s="264"/>
      <c r="S22" s="264"/>
      <c r="T22" s="264"/>
      <c r="U22" s="276"/>
      <c r="V22" s="259"/>
      <c r="W22" s="259"/>
    </row>
    <row r="23" spans="2:23" ht="24.95" customHeight="1" thickBot="1" x14ac:dyDescent="0.4">
      <c r="B23" s="124" t="s">
        <v>10</v>
      </c>
      <c r="C23" s="125" t="s">
        <v>11</v>
      </c>
      <c r="D23" s="138"/>
      <c r="E23" s="132" t="s">
        <v>46</v>
      </c>
      <c r="F23" s="132"/>
      <c r="G23" s="129"/>
      <c r="H23" s="139"/>
      <c r="I23" s="140" t="s">
        <v>154</v>
      </c>
      <c r="J23" s="141"/>
      <c r="K23" s="141"/>
      <c r="L23" s="141"/>
      <c r="M23" s="217"/>
      <c r="N23" s="262"/>
      <c r="O23" s="262"/>
      <c r="P23" s="262"/>
      <c r="Q23" s="262"/>
      <c r="R23" s="262"/>
      <c r="S23" s="262"/>
      <c r="T23" s="262"/>
      <c r="U23" s="276"/>
      <c r="V23" s="259"/>
      <c r="W23" s="259"/>
    </row>
    <row r="24" spans="2:23" ht="24.95" customHeight="1" x14ac:dyDescent="0.35">
      <c r="B24" s="142"/>
      <c r="C24" s="143"/>
      <c r="D24" s="143"/>
      <c r="E24" s="528" t="s">
        <v>50</v>
      </c>
      <c r="F24" s="529"/>
      <c r="G24" s="144">
        <f>G19+G21+G22</f>
        <v>607.20000000000005</v>
      </c>
      <c r="H24" s="139"/>
      <c r="I24" s="139"/>
      <c r="J24" s="111"/>
      <c r="K24" s="111"/>
      <c r="L24" s="111"/>
      <c r="M24" s="260"/>
      <c r="N24" s="260"/>
      <c r="O24" s="260"/>
      <c r="P24" s="260"/>
      <c r="Q24" s="260"/>
      <c r="R24" s="260"/>
      <c r="S24" s="260"/>
      <c r="T24" s="260"/>
      <c r="U24" s="276"/>
      <c r="V24" s="259"/>
      <c r="W24" s="259"/>
    </row>
    <row r="25" spans="2:23" ht="21" x14ac:dyDescent="0.35">
      <c r="B25" s="546"/>
      <c r="C25" s="547"/>
      <c r="D25" s="547"/>
      <c r="E25" s="547"/>
      <c r="F25" s="547"/>
      <c r="G25" s="548"/>
      <c r="H25" s="115"/>
      <c r="I25" s="115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259"/>
      <c r="V25" s="259"/>
      <c r="W25" s="259"/>
    </row>
    <row r="26" spans="2:23" ht="24.95" customHeight="1" x14ac:dyDescent="0.35">
      <c r="B26" s="533" t="s">
        <v>13</v>
      </c>
      <c r="C26" s="528"/>
      <c r="D26" s="528"/>
      <c r="E26" s="528"/>
      <c r="F26" s="528"/>
      <c r="G26" s="534"/>
      <c r="H26" s="115"/>
      <c r="I26" s="115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259"/>
      <c r="V26" s="259"/>
      <c r="W26" s="259"/>
    </row>
    <row r="27" spans="2:23" ht="24.95" customHeight="1" thickBot="1" x14ac:dyDescent="0.4">
      <c r="B27" s="552" t="s">
        <v>72</v>
      </c>
      <c r="C27" s="553"/>
      <c r="D27" s="553"/>
      <c r="E27" s="553"/>
      <c r="F27" s="553"/>
      <c r="G27" s="554"/>
      <c r="H27" s="115"/>
      <c r="I27" s="115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259"/>
      <c r="V27" s="259"/>
      <c r="W27" s="259"/>
    </row>
    <row r="28" spans="2:23" ht="24.95" customHeight="1" x14ac:dyDescent="0.35">
      <c r="B28" s="347" t="s">
        <v>73</v>
      </c>
      <c r="C28" s="576" t="s">
        <v>74</v>
      </c>
      <c r="D28" s="555"/>
      <c r="E28" s="577"/>
      <c r="F28" s="348" t="s">
        <v>64</v>
      </c>
      <c r="G28" s="123" t="s">
        <v>67</v>
      </c>
      <c r="H28" s="115"/>
      <c r="I28" s="647" t="s">
        <v>58</v>
      </c>
      <c r="J28" s="648"/>
      <c r="K28" s="648"/>
      <c r="L28" s="649"/>
      <c r="M28" s="261"/>
      <c r="N28" s="260"/>
      <c r="O28" s="260"/>
      <c r="P28" s="260"/>
      <c r="Q28" s="260"/>
      <c r="R28" s="260"/>
      <c r="S28" s="260"/>
      <c r="T28" s="260"/>
      <c r="U28" s="259"/>
      <c r="V28" s="259"/>
      <c r="W28" s="259"/>
    </row>
    <row r="29" spans="2:23" ht="45" customHeight="1" x14ac:dyDescent="0.35">
      <c r="B29" s="124" t="s">
        <v>6</v>
      </c>
      <c r="C29" s="531" t="s">
        <v>75</v>
      </c>
      <c r="D29" s="542"/>
      <c r="E29" s="146" t="s">
        <v>76</v>
      </c>
      <c r="F29" s="146">
        <v>8.3299999999999999E-2</v>
      </c>
      <c r="G29" s="147">
        <f>G24*F29</f>
        <v>50.57976</v>
      </c>
      <c r="H29" s="115"/>
      <c r="I29" s="504" t="s">
        <v>79</v>
      </c>
      <c r="J29" s="505"/>
      <c r="K29" s="505"/>
      <c r="L29" s="506"/>
      <c r="M29" s="217"/>
      <c r="N29" s="262"/>
      <c r="O29" s="262"/>
      <c r="P29" s="262"/>
      <c r="Q29" s="262"/>
      <c r="R29" s="262"/>
      <c r="S29" s="262"/>
      <c r="T29" s="262"/>
      <c r="U29" s="259"/>
      <c r="V29" s="259"/>
      <c r="W29" s="259"/>
    </row>
    <row r="30" spans="2:23" ht="24.95" customHeight="1" thickBot="1" x14ac:dyDescent="0.4">
      <c r="B30" s="124" t="s">
        <v>7</v>
      </c>
      <c r="C30" s="531" t="s">
        <v>48</v>
      </c>
      <c r="D30" s="542"/>
      <c r="E30" s="148" t="s">
        <v>77</v>
      </c>
      <c r="F30" s="148">
        <v>0.121</v>
      </c>
      <c r="G30" s="147">
        <f>G24*F30</f>
        <v>73.47120000000001</v>
      </c>
      <c r="H30" s="115"/>
      <c r="I30" s="655" t="s">
        <v>80</v>
      </c>
      <c r="J30" s="656"/>
      <c r="K30" s="656"/>
      <c r="L30" s="657"/>
      <c r="M30" s="261"/>
      <c r="N30" s="260"/>
      <c r="O30" s="260"/>
      <c r="P30" s="260"/>
      <c r="Q30" s="260"/>
      <c r="R30" s="260"/>
      <c r="S30" s="260"/>
      <c r="T30" s="260"/>
      <c r="U30" s="259"/>
      <c r="V30" s="259"/>
      <c r="W30" s="259"/>
    </row>
    <row r="31" spans="2:23" ht="24.95" customHeight="1" x14ac:dyDescent="0.35">
      <c r="B31" s="149"/>
      <c r="C31" s="150"/>
      <c r="D31" s="150"/>
      <c r="E31" s="151"/>
      <c r="F31" s="152" t="s">
        <v>71</v>
      </c>
      <c r="G31" s="153">
        <f>G29+G30</f>
        <v>124.05096</v>
      </c>
      <c r="H31" s="115"/>
      <c r="I31" s="115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259"/>
      <c r="V31" s="259"/>
      <c r="W31" s="259"/>
    </row>
    <row r="32" spans="2:23" ht="24.95" customHeight="1" x14ac:dyDescent="0.35">
      <c r="B32" s="124" t="s">
        <v>8</v>
      </c>
      <c r="C32" s="570" t="s">
        <v>78</v>
      </c>
      <c r="D32" s="571"/>
      <c r="E32" s="571"/>
      <c r="F32" s="572"/>
      <c r="G32" s="154">
        <f>F44*G31</f>
        <v>49.372282080000012</v>
      </c>
      <c r="H32" s="115"/>
      <c r="I32" s="115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259"/>
      <c r="V32" s="259"/>
      <c r="W32" s="259"/>
    </row>
    <row r="33" spans="2:23" ht="24.95" customHeight="1" x14ac:dyDescent="0.35">
      <c r="B33" s="155"/>
      <c r="C33" s="156"/>
      <c r="D33" s="156"/>
      <c r="E33" s="156"/>
      <c r="F33" s="157" t="s">
        <v>84</v>
      </c>
      <c r="G33" s="158">
        <f>G31+G32</f>
        <v>173.42324208000002</v>
      </c>
      <c r="H33" s="115"/>
      <c r="I33" s="115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259"/>
      <c r="V33" s="259"/>
      <c r="W33" s="259"/>
    </row>
    <row r="34" spans="2:23" ht="48" customHeight="1" thickBot="1" x14ac:dyDescent="0.4">
      <c r="B34" s="573" t="s">
        <v>82</v>
      </c>
      <c r="C34" s="574"/>
      <c r="D34" s="574"/>
      <c r="E34" s="574"/>
      <c r="F34" s="574"/>
      <c r="G34" s="575"/>
      <c r="H34" s="111"/>
      <c r="I34" s="111"/>
      <c r="J34" s="111"/>
      <c r="K34" s="111"/>
      <c r="L34" s="111"/>
      <c r="M34" s="260"/>
      <c r="N34" s="260"/>
      <c r="O34" s="260"/>
      <c r="P34" s="260"/>
      <c r="Q34" s="260"/>
      <c r="R34" s="260"/>
      <c r="S34" s="260"/>
      <c r="T34" s="260"/>
      <c r="U34" s="276"/>
      <c r="V34" s="259"/>
      <c r="W34" s="259"/>
    </row>
    <row r="35" spans="2:23" ht="24.95" customHeight="1" x14ac:dyDescent="0.35">
      <c r="B35" s="159" t="s">
        <v>81</v>
      </c>
      <c r="C35" s="569" t="s">
        <v>83</v>
      </c>
      <c r="D35" s="569"/>
      <c r="E35" s="569"/>
      <c r="F35" s="350" t="s">
        <v>64</v>
      </c>
      <c r="G35" s="161" t="s">
        <v>67</v>
      </c>
      <c r="H35" s="111"/>
      <c r="I35" s="647" t="s">
        <v>58</v>
      </c>
      <c r="J35" s="648"/>
      <c r="K35" s="648"/>
      <c r="L35" s="649"/>
      <c r="M35" s="32"/>
      <c r="N35" s="260"/>
      <c r="O35" s="260"/>
      <c r="P35" s="260"/>
      <c r="Q35" s="260"/>
      <c r="R35" s="260"/>
      <c r="S35" s="260"/>
      <c r="T35" s="260"/>
      <c r="U35" s="276"/>
      <c r="V35" s="259"/>
      <c r="W35" s="259"/>
    </row>
    <row r="36" spans="2:23" ht="24.95" customHeight="1" x14ac:dyDescent="0.35">
      <c r="B36" s="357" t="s">
        <v>6</v>
      </c>
      <c r="C36" s="541" t="s">
        <v>14</v>
      </c>
      <c r="D36" s="531"/>
      <c r="E36" s="542"/>
      <c r="F36" s="146">
        <v>0.2</v>
      </c>
      <c r="G36" s="163">
        <f>G24*F36</f>
        <v>121.44000000000001</v>
      </c>
      <c r="H36" s="111"/>
      <c r="I36" s="116" t="s">
        <v>85</v>
      </c>
      <c r="J36" s="117"/>
      <c r="K36" s="117"/>
      <c r="L36" s="118"/>
      <c r="M36" s="262"/>
      <c r="N36" s="262"/>
      <c r="O36" s="262"/>
      <c r="P36" s="262"/>
      <c r="Q36" s="262"/>
      <c r="R36" s="262"/>
      <c r="S36" s="262"/>
      <c r="T36" s="262"/>
      <c r="U36" s="276"/>
      <c r="V36" s="259"/>
      <c r="W36" s="259"/>
    </row>
    <row r="37" spans="2:23" ht="24.95" customHeight="1" x14ac:dyDescent="0.35">
      <c r="B37" s="357" t="s">
        <v>7</v>
      </c>
      <c r="C37" s="541" t="s">
        <v>15</v>
      </c>
      <c r="D37" s="531"/>
      <c r="E37" s="542"/>
      <c r="F37" s="148">
        <v>2.5000000000000001E-2</v>
      </c>
      <c r="G37" s="163">
        <f>G24*F37</f>
        <v>15.180000000000001</v>
      </c>
      <c r="H37" s="111"/>
      <c r="I37" s="116" t="s">
        <v>85</v>
      </c>
      <c r="J37" s="117"/>
      <c r="K37" s="117"/>
      <c r="L37" s="118"/>
      <c r="M37" s="262"/>
      <c r="N37" s="262"/>
      <c r="O37" s="262"/>
      <c r="P37" s="262"/>
      <c r="Q37" s="262"/>
      <c r="R37" s="262"/>
      <c r="S37" s="262"/>
      <c r="T37" s="262"/>
      <c r="U37" s="276"/>
      <c r="V37" s="259"/>
      <c r="W37" s="259"/>
    </row>
    <row r="38" spans="2:23" ht="46.5" customHeight="1" x14ac:dyDescent="0.35">
      <c r="B38" s="357" t="s">
        <v>8</v>
      </c>
      <c r="C38" s="541" t="s">
        <v>86</v>
      </c>
      <c r="D38" s="531"/>
      <c r="E38" s="542"/>
      <c r="F38" s="164">
        <v>0.06</v>
      </c>
      <c r="G38" s="165">
        <f>G24*F38</f>
        <v>36.432000000000002</v>
      </c>
      <c r="H38" s="166"/>
      <c r="I38" s="504" t="s">
        <v>275</v>
      </c>
      <c r="J38" s="505"/>
      <c r="K38" s="505"/>
      <c r="L38" s="506"/>
      <c r="M38" s="262"/>
      <c r="N38" s="262"/>
      <c r="O38" s="262"/>
      <c r="P38" s="262"/>
      <c r="Q38" s="262"/>
      <c r="R38" s="262"/>
      <c r="S38" s="262"/>
      <c r="T38" s="260"/>
      <c r="U38" s="276"/>
      <c r="V38" s="259"/>
      <c r="W38" s="259"/>
    </row>
    <row r="39" spans="2:23" ht="24.95" customHeight="1" x14ac:dyDescent="0.35">
      <c r="B39" s="357" t="s">
        <v>9</v>
      </c>
      <c r="C39" s="541" t="s">
        <v>16</v>
      </c>
      <c r="D39" s="531"/>
      <c r="E39" s="542"/>
      <c r="F39" s="148">
        <v>1.4999999999999999E-2</v>
      </c>
      <c r="G39" s="163">
        <f>G24*F39</f>
        <v>9.1080000000000005</v>
      </c>
      <c r="H39" s="111"/>
      <c r="I39" s="116" t="s">
        <v>85</v>
      </c>
      <c r="J39" s="117"/>
      <c r="K39" s="117"/>
      <c r="L39" s="118"/>
      <c r="M39" s="262"/>
      <c r="N39" s="262"/>
      <c r="O39" s="262"/>
      <c r="P39" s="262"/>
      <c r="Q39" s="262"/>
      <c r="R39" s="262"/>
      <c r="S39" s="262"/>
      <c r="T39" s="262"/>
      <c r="U39" s="276"/>
      <c r="V39" s="259"/>
      <c r="W39" s="259"/>
    </row>
    <row r="40" spans="2:23" ht="24.95" customHeight="1" x14ac:dyDescent="0.35">
      <c r="B40" s="357" t="s">
        <v>10</v>
      </c>
      <c r="C40" s="541" t="s">
        <v>47</v>
      </c>
      <c r="D40" s="531"/>
      <c r="E40" s="542"/>
      <c r="F40" s="148">
        <v>0.01</v>
      </c>
      <c r="G40" s="163">
        <f>G24*F40</f>
        <v>6.072000000000001</v>
      </c>
      <c r="H40" s="111"/>
      <c r="I40" s="116" t="s">
        <v>85</v>
      </c>
      <c r="J40" s="117"/>
      <c r="K40" s="117"/>
      <c r="L40" s="118"/>
      <c r="M40" s="262"/>
      <c r="N40" s="262"/>
      <c r="O40" s="262"/>
      <c r="P40" s="262"/>
      <c r="Q40" s="262"/>
      <c r="R40" s="262"/>
      <c r="S40" s="262"/>
      <c r="T40" s="262"/>
      <c r="U40" s="276"/>
      <c r="V40" s="259"/>
      <c r="W40" s="259"/>
    </row>
    <row r="41" spans="2:23" ht="24.95" customHeight="1" x14ac:dyDescent="0.35">
      <c r="B41" s="357" t="s">
        <v>12</v>
      </c>
      <c r="C41" s="541" t="s">
        <v>17</v>
      </c>
      <c r="D41" s="531"/>
      <c r="E41" s="542"/>
      <c r="F41" s="148">
        <v>6.0000000000000001E-3</v>
      </c>
      <c r="G41" s="163">
        <f>G24*F41</f>
        <v>3.6432000000000002</v>
      </c>
      <c r="H41" s="111"/>
      <c r="I41" s="116" t="s">
        <v>85</v>
      </c>
      <c r="J41" s="117"/>
      <c r="K41" s="117"/>
      <c r="L41" s="118"/>
      <c r="M41" s="262"/>
      <c r="N41" s="262"/>
      <c r="O41" s="262"/>
      <c r="P41" s="262"/>
      <c r="Q41" s="262"/>
      <c r="R41" s="262"/>
      <c r="S41" s="262"/>
      <c r="T41" s="262"/>
      <c r="U41" s="276"/>
      <c r="V41" s="259"/>
      <c r="W41" s="259"/>
    </row>
    <row r="42" spans="2:23" ht="24.95" customHeight="1" x14ac:dyDescent="0.35">
      <c r="B42" s="357" t="s">
        <v>18</v>
      </c>
      <c r="C42" s="541" t="s">
        <v>19</v>
      </c>
      <c r="D42" s="531"/>
      <c r="E42" s="542"/>
      <c r="F42" s="148">
        <v>2E-3</v>
      </c>
      <c r="G42" s="163">
        <f>G24*F42</f>
        <v>1.2144000000000001</v>
      </c>
      <c r="H42" s="111"/>
      <c r="I42" s="116" t="s">
        <v>85</v>
      </c>
      <c r="J42" s="117"/>
      <c r="K42" s="117"/>
      <c r="L42" s="118"/>
      <c r="M42" s="262"/>
      <c r="N42" s="262"/>
      <c r="O42" s="262"/>
      <c r="P42" s="262"/>
      <c r="Q42" s="262"/>
      <c r="R42" s="262"/>
      <c r="S42" s="262"/>
      <c r="T42" s="262"/>
      <c r="U42" s="276"/>
      <c r="V42" s="259"/>
      <c r="W42" s="259"/>
    </row>
    <row r="43" spans="2:23" ht="24.95" customHeight="1" thickBot="1" x14ac:dyDescent="0.4">
      <c r="B43" s="357" t="s">
        <v>20</v>
      </c>
      <c r="C43" s="541" t="s">
        <v>21</v>
      </c>
      <c r="D43" s="531"/>
      <c r="E43" s="542"/>
      <c r="F43" s="148">
        <v>0.08</v>
      </c>
      <c r="G43" s="163">
        <f>G24*F43</f>
        <v>48.576000000000008</v>
      </c>
      <c r="H43" s="111"/>
      <c r="I43" s="140" t="s">
        <v>85</v>
      </c>
      <c r="J43" s="141"/>
      <c r="K43" s="141"/>
      <c r="L43" s="119"/>
      <c r="M43" s="262"/>
      <c r="N43" s="262"/>
      <c r="O43" s="262"/>
      <c r="P43" s="262"/>
      <c r="Q43" s="262"/>
      <c r="R43" s="262"/>
      <c r="S43" s="262"/>
      <c r="T43" s="262"/>
      <c r="U43" s="276"/>
      <c r="V43" s="259"/>
      <c r="W43" s="259"/>
    </row>
    <row r="44" spans="2:23" ht="24.95" customHeight="1" x14ac:dyDescent="0.35">
      <c r="B44" s="169"/>
      <c r="C44" s="170"/>
      <c r="D44" s="171"/>
      <c r="E44" s="172" t="s">
        <v>87</v>
      </c>
      <c r="F44" s="172">
        <f>SUM(F36:F43)</f>
        <v>0.39800000000000008</v>
      </c>
      <c r="G44" s="173">
        <f>SUM(G36:G43)</f>
        <v>241.66560000000004</v>
      </c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259"/>
      <c r="V44" s="259"/>
      <c r="W44" s="259"/>
    </row>
    <row r="45" spans="2:23" ht="24.95" customHeight="1" thickBot="1" x14ac:dyDescent="0.4">
      <c r="B45" s="552" t="s">
        <v>22</v>
      </c>
      <c r="C45" s="553"/>
      <c r="D45" s="553"/>
      <c r="E45" s="553"/>
      <c r="F45" s="553"/>
      <c r="G45" s="554"/>
      <c r="H45" s="111"/>
      <c r="I45" s="111"/>
      <c r="J45" s="111"/>
      <c r="K45" s="111"/>
      <c r="L45" s="111"/>
      <c r="M45" s="266"/>
      <c r="N45" s="266"/>
      <c r="O45" s="266"/>
      <c r="P45" s="266"/>
      <c r="Q45" s="266"/>
      <c r="R45" s="266"/>
      <c r="S45" s="266"/>
      <c r="T45" s="266"/>
      <c r="U45" s="289"/>
      <c r="V45" s="259"/>
      <c r="W45" s="259"/>
    </row>
    <row r="46" spans="2:23" ht="24.95" customHeight="1" x14ac:dyDescent="0.35">
      <c r="B46" s="347" t="s">
        <v>88</v>
      </c>
      <c r="C46" s="555" t="s">
        <v>89</v>
      </c>
      <c r="D46" s="555"/>
      <c r="E46" s="555"/>
      <c r="F46" s="555"/>
      <c r="G46" s="123" t="s">
        <v>67</v>
      </c>
      <c r="H46" s="111"/>
      <c r="I46" s="647" t="s">
        <v>58</v>
      </c>
      <c r="J46" s="648"/>
      <c r="K46" s="648"/>
      <c r="L46" s="649"/>
      <c r="M46" s="260"/>
      <c r="N46" s="260"/>
      <c r="O46" s="260"/>
      <c r="P46" s="260"/>
      <c r="Q46" s="260"/>
      <c r="R46" s="260"/>
      <c r="S46" s="260"/>
      <c r="T46" s="260"/>
      <c r="U46" s="289"/>
      <c r="V46" s="259"/>
      <c r="W46" s="259"/>
    </row>
    <row r="47" spans="2:23" ht="30" customHeight="1" x14ac:dyDescent="0.35">
      <c r="B47" s="556" t="s">
        <v>6</v>
      </c>
      <c r="C47" s="558" t="s">
        <v>90</v>
      </c>
      <c r="D47" s="349" t="s">
        <v>91</v>
      </c>
      <c r="E47" s="175" t="s">
        <v>92</v>
      </c>
      <c r="F47" s="176" t="s">
        <v>94</v>
      </c>
      <c r="G47" s="560">
        <f>IF((D48*E48*F48)-(G19*0.06)&lt;0,0,((D48*E48*F48)-(G19*0.06)))</f>
        <v>184.8</v>
      </c>
      <c r="H47" s="177"/>
      <c r="I47" s="504" t="s">
        <v>276</v>
      </c>
      <c r="J47" s="505"/>
      <c r="K47" s="505"/>
      <c r="L47" s="506"/>
      <c r="M47" s="268"/>
      <c r="N47" s="268"/>
      <c r="O47" s="268"/>
      <c r="P47" s="268"/>
      <c r="Q47" s="268"/>
      <c r="R47" s="268"/>
      <c r="S47" s="268"/>
      <c r="T47" s="268"/>
      <c r="U47" s="289"/>
      <c r="V47" s="259"/>
      <c r="W47" s="259"/>
    </row>
    <row r="48" spans="2:23" ht="30" customHeight="1" x14ac:dyDescent="0.35">
      <c r="B48" s="557"/>
      <c r="C48" s="559"/>
      <c r="D48" s="178">
        <v>2</v>
      </c>
      <c r="E48" s="175">
        <v>4.2</v>
      </c>
      <c r="F48" s="179">
        <v>22</v>
      </c>
      <c r="G48" s="561"/>
      <c r="H48" s="177"/>
      <c r="I48" s="504"/>
      <c r="J48" s="505"/>
      <c r="K48" s="505"/>
      <c r="L48" s="506"/>
      <c r="M48" s="268"/>
      <c r="N48" s="268"/>
      <c r="O48" s="268"/>
      <c r="P48" s="268"/>
      <c r="Q48" s="268"/>
      <c r="R48" s="268"/>
      <c r="S48" s="268"/>
      <c r="T48" s="268"/>
      <c r="U48" s="289"/>
      <c r="V48" s="259"/>
      <c r="W48" s="259"/>
    </row>
    <row r="49" spans="2:23" ht="30" customHeight="1" x14ac:dyDescent="0.35">
      <c r="B49" s="556" t="s">
        <v>7</v>
      </c>
      <c r="C49" s="562" t="s">
        <v>93</v>
      </c>
      <c r="D49" s="563"/>
      <c r="E49" s="180" t="s">
        <v>92</v>
      </c>
      <c r="F49" s="181" t="s">
        <v>94</v>
      </c>
      <c r="G49" s="560">
        <f>(E50*F50)*(100%-20%)</f>
        <v>0</v>
      </c>
      <c r="H49" s="177"/>
      <c r="I49" s="504" t="s">
        <v>258</v>
      </c>
      <c r="J49" s="505"/>
      <c r="K49" s="505"/>
      <c r="L49" s="506"/>
      <c r="M49" s="268"/>
      <c r="N49" s="268"/>
      <c r="O49" s="268"/>
      <c r="P49" s="268"/>
      <c r="Q49" s="268"/>
      <c r="R49" s="268"/>
      <c r="S49" s="268"/>
      <c r="T49" s="268"/>
      <c r="U49" s="289"/>
      <c r="V49" s="259"/>
      <c r="W49" s="259"/>
    </row>
    <row r="50" spans="2:23" ht="30" customHeight="1" x14ac:dyDescent="0.35">
      <c r="B50" s="557"/>
      <c r="C50" s="564"/>
      <c r="D50" s="565"/>
      <c r="E50" s="182">
        <v>0</v>
      </c>
      <c r="F50" s="183">
        <v>22</v>
      </c>
      <c r="G50" s="561"/>
      <c r="H50" s="184"/>
      <c r="I50" s="504"/>
      <c r="J50" s="505"/>
      <c r="K50" s="505"/>
      <c r="L50" s="506"/>
      <c r="M50" s="268"/>
      <c r="N50" s="268"/>
      <c r="O50" s="268"/>
      <c r="P50" s="268"/>
      <c r="Q50" s="268"/>
      <c r="R50" s="268"/>
      <c r="S50" s="268"/>
      <c r="T50" s="268"/>
      <c r="U50" s="289"/>
      <c r="V50" s="259"/>
      <c r="W50" s="259"/>
    </row>
    <row r="51" spans="2:23" ht="24.95" customHeight="1" x14ac:dyDescent="0.35">
      <c r="B51" s="357" t="s">
        <v>8</v>
      </c>
      <c r="C51" s="512" t="s">
        <v>95</v>
      </c>
      <c r="D51" s="513"/>
      <c r="E51" s="513"/>
      <c r="F51" s="514"/>
      <c r="G51" s="165">
        <v>0</v>
      </c>
      <c r="H51" s="185"/>
      <c r="I51" s="628" t="s">
        <v>259</v>
      </c>
      <c r="J51" s="629"/>
      <c r="K51" s="629"/>
      <c r="L51" s="246"/>
      <c r="M51" s="260"/>
      <c r="N51" s="260"/>
      <c r="O51" s="260"/>
      <c r="P51" s="260"/>
      <c r="Q51" s="260"/>
      <c r="R51" s="260"/>
      <c r="S51" s="260"/>
      <c r="T51" s="260"/>
      <c r="U51" s="289"/>
      <c r="V51" s="259"/>
      <c r="W51" s="259"/>
    </row>
    <row r="52" spans="2:23" ht="24.95" customHeight="1" x14ac:dyDescent="0.35">
      <c r="B52" s="357" t="s">
        <v>9</v>
      </c>
      <c r="C52" s="512" t="s">
        <v>96</v>
      </c>
      <c r="D52" s="513"/>
      <c r="E52" s="513"/>
      <c r="F52" s="514"/>
      <c r="G52" s="186">
        <v>0</v>
      </c>
      <c r="H52" s="139"/>
      <c r="I52" s="628" t="s">
        <v>259</v>
      </c>
      <c r="J52" s="629"/>
      <c r="K52" s="629"/>
      <c r="L52" s="246"/>
      <c r="M52" s="260"/>
      <c r="N52" s="260"/>
      <c r="O52" s="260"/>
      <c r="P52" s="260"/>
      <c r="Q52" s="260"/>
      <c r="R52" s="260"/>
      <c r="S52" s="260"/>
      <c r="T52" s="260"/>
      <c r="U52" s="289"/>
      <c r="V52" s="259"/>
      <c r="W52" s="259"/>
    </row>
    <row r="53" spans="2:23" ht="24.95" customHeight="1" x14ac:dyDescent="0.35">
      <c r="B53" s="357" t="s">
        <v>10</v>
      </c>
      <c r="C53" s="512" t="s">
        <v>97</v>
      </c>
      <c r="D53" s="513"/>
      <c r="E53" s="513"/>
      <c r="F53" s="514"/>
      <c r="G53" s="187">
        <v>0</v>
      </c>
      <c r="H53" s="139"/>
      <c r="I53" s="628" t="s">
        <v>259</v>
      </c>
      <c r="J53" s="629"/>
      <c r="K53" s="629"/>
      <c r="L53" s="246"/>
      <c r="M53" s="260"/>
      <c r="N53" s="260"/>
      <c r="O53" s="260"/>
      <c r="P53" s="260"/>
      <c r="Q53" s="260"/>
      <c r="R53" s="260"/>
      <c r="S53" s="260"/>
      <c r="T53" s="260"/>
      <c r="U53" s="289"/>
      <c r="V53" s="259"/>
      <c r="W53" s="259"/>
    </row>
    <row r="54" spans="2:23" ht="24.95" customHeight="1" thickBot="1" x14ac:dyDescent="0.4">
      <c r="B54" s="357" t="s">
        <v>18</v>
      </c>
      <c r="C54" s="535" t="s">
        <v>11</v>
      </c>
      <c r="D54" s="536"/>
      <c r="E54" s="536"/>
      <c r="F54" s="537"/>
      <c r="G54" s="187"/>
      <c r="H54" s="139"/>
      <c r="I54" s="140" t="s">
        <v>154</v>
      </c>
      <c r="J54" s="252"/>
      <c r="K54" s="252"/>
      <c r="L54" s="279"/>
      <c r="M54" s="260"/>
      <c r="N54" s="260"/>
      <c r="O54" s="260"/>
      <c r="P54" s="260"/>
      <c r="Q54" s="260"/>
      <c r="R54" s="260"/>
      <c r="S54" s="260"/>
      <c r="T54" s="260"/>
      <c r="U54" s="289"/>
      <c r="V54" s="259"/>
      <c r="W54" s="259"/>
    </row>
    <row r="55" spans="2:23" ht="24.95" customHeight="1" x14ac:dyDescent="0.35">
      <c r="B55" s="169"/>
      <c r="C55" s="170"/>
      <c r="D55" s="170"/>
      <c r="E55" s="170"/>
      <c r="F55" s="188" t="s">
        <v>71</v>
      </c>
      <c r="G55" s="173">
        <f>SUM(G47:G54)</f>
        <v>184.8</v>
      </c>
      <c r="H55" s="111"/>
      <c r="I55" s="653"/>
      <c r="J55" s="653"/>
      <c r="K55" s="653"/>
      <c r="L55" s="653"/>
      <c r="M55" s="654"/>
      <c r="N55" s="654"/>
      <c r="O55" s="654"/>
      <c r="P55" s="654"/>
      <c r="Q55" s="654"/>
      <c r="R55" s="654"/>
      <c r="S55" s="654"/>
      <c r="T55" s="654"/>
      <c r="U55" s="259"/>
      <c r="V55" s="259"/>
      <c r="W55" s="259"/>
    </row>
    <row r="56" spans="2:23" ht="24.95" customHeight="1" x14ac:dyDescent="0.35">
      <c r="B56" s="142"/>
      <c r="C56" s="143"/>
      <c r="D56" s="143"/>
      <c r="E56" s="528" t="s">
        <v>23</v>
      </c>
      <c r="F56" s="529"/>
      <c r="G56" s="190">
        <f>G33+G44+G55</f>
        <v>599.88884208000013</v>
      </c>
      <c r="H56" s="111"/>
      <c r="I56" s="658"/>
      <c r="J56" s="658"/>
      <c r="K56" s="658"/>
      <c r="L56" s="658"/>
      <c r="M56" s="658"/>
      <c r="N56" s="658"/>
      <c r="O56" s="658"/>
      <c r="P56" s="658"/>
      <c r="Q56" s="658"/>
      <c r="R56" s="658"/>
      <c r="S56" s="658"/>
      <c r="T56" s="658"/>
      <c r="U56" s="259"/>
      <c r="V56" s="259"/>
      <c r="W56" s="259"/>
    </row>
    <row r="57" spans="2:23" ht="23.25" customHeight="1" x14ac:dyDescent="0.35">
      <c r="B57" s="566"/>
      <c r="C57" s="567"/>
      <c r="D57" s="567"/>
      <c r="E57" s="567"/>
      <c r="F57" s="567"/>
      <c r="G57" s="568"/>
      <c r="H57" s="111"/>
      <c r="I57" s="658"/>
      <c r="J57" s="658"/>
      <c r="K57" s="658"/>
      <c r="L57" s="658"/>
      <c r="M57" s="658"/>
      <c r="N57" s="658"/>
      <c r="O57" s="658"/>
      <c r="P57" s="658"/>
      <c r="Q57" s="658"/>
      <c r="R57" s="658"/>
      <c r="S57" s="658"/>
      <c r="T57" s="658"/>
      <c r="U57" s="259"/>
      <c r="V57" s="259"/>
      <c r="W57" s="259"/>
    </row>
    <row r="58" spans="2:23" ht="21.75" thickBot="1" x14ac:dyDescent="0.4">
      <c r="B58" s="533" t="s">
        <v>24</v>
      </c>
      <c r="C58" s="528"/>
      <c r="D58" s="528"/>
      <c r="E58" s="528"/>
      <c r="F58" s="528"/>
      <c r="G58" s="534"/>
      <c r="H58" s="111"/>
      <c r="I58" s="255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259"/>
      <c r="V58" s="259"/>
      <c r="W58" s="259"/>
    </row>
    <row r="59" spans="2:23" ht="24.95" customHeight="1" x14ac:dyDescent="0.35">
      <c r="B59" s="355" t="s">
        <v>99</v>
      </c>
      <c r="C59" s="525" t="s">
        <v>100</v>
      </c>
      <c r="D59" s="525"/>
      <c r="E59" s="525"/>
      <c r="F59" s="351" t="s">
        <v>64</v>
      </c>
      <c r="G59" s="345" t="s">
        <v>67</v>
      </c>
      <c r="H59" s="111"/>
      <c r="I59" s="647" t="s">
        <v>58</v>
      </c>
      <c r="J59" s="648"/>
      <c r="K59" s="648"/>
      <c r="L59" s="649"/>
      <c r="M59" s="261"/>
      <c r="N59" s="260"/>
      <c r="O59" s="260"/>
      <c r="P59" s="260"/>
      <c r="Q59" s="260"/>
      <c r="R59" s="260"/>
      <c r="S59" s="260"/>
      <c r="T59" s="260"/>
      <c r="U59" s="259"/>
      <c r="V59" s="259"/>
      <c r="W59" s="259"/>
    </row>
    <row r="60" spans="2:23" ht="24.95" customHeight="1" x14ac:dyDescent="0.35">
      <c r="B60" s="195" t="s">
        <v>6</v>
      </c>
      <c r="C60" s="543" t="s">
        <v>25</v>
      </c>
      <c r="D60" s="544"/>
      <c r="E60" s="545"/>
      <c r="F60" s="196">
        <v>4.1999999999999997E-3</v>
      </c>
      <c r="G60" s="197">
        <f>G24*F60</f>
        <v>2.5502400000000001</v>
      </c>
      <c r="H60" s="111"/>
      <c r="I60" s="504" t="s">
        <v>109</v>
      </c>
      <c r="J60" s="505"/>
      <c r="K60" s="505"/>
      <c r="L60" s="372"/>
      <c r="M60" s="269"/>
      <c r="N60" s="270"/>
      <c r="O60" s="270"/>
      <c r="P60" s="270"/>
      <c r="Q60" s="270"/>
      <c r="R60" s="270"/>
      <c r="S60" s="270"/>
      <c r="T60" s="270"/>
      <c r="U60" s="259"/>
      <c r="V60" s="259"/>
      <c r="W60" s="259"/>
    </row>
    <row r="61" spans="2:23" ht="24.95" customHeight="1" x14ac:dyDescent="0.35">
      <c r="B61" s="195" t="s">
        <v>7</v>
      </c>
      <c r="C61" s="543" t="s">
        <v>26</v>
      </c>
      <c r="D61" s="544"/>
      <c r="E61" s="545"/>
      <c r="F61" s="196">
        <v>2.9999999999999997E-4</v>
      </c>
      <c r="G61" s="197">
        <f>G24*F61</f>
        <v>0.18215999999999999</v>
      </c>
      <c r="H61" s="111"/>
      <c r="I61" s="504" t="s">
        <v>109</v>
      </c>
      <c r="J61" s="505"/>
      <c r="K61" s="505"/>
      <c r="L61" s="372"/>
      <c r="M61" s="269"/>
      <c r="N61" s="270"/>
      <c r="O61" s="270"/>
      <c r="P61" s="270"/>
      <c r="Q61" s="270"/>
      <c r="R61" s="270"/>
      <c r="S61" s="270"/>
      <c r="T61" s="270"/>
      <c r="U61" s="259"/>
      <c r="V61" s="259"/>
      <c r="W61" s="259"/>
    </row>
    <row r="62" spans="2:23" ht="24.95" customHeight="1" x14ac:dyDescent="0.35">
      <c r="B62" s="195" t="s">
        <v>8</v>
      </c>
      <c r="C62" s="352" t="s">
        <v>110</v>
      </c>
      <c r="D62" s="353"/>
      <c r="E62" s="354"/>
      <c r="F62" s="196">
        <v>3.44E-2</v>
      </c>
      <c r="G62" s="197">
        <f>G24*F62</f>
        <v>20.887680000000003</v>
      </c>
      <c r="H62" s="111"/>
      <c r="I62" s="504" t="s">
        <v>109</v>
      </c>
      <c r="J62" s="505"/>
      <c r="K62" s="505"/>
      <c r="L62" s="372"/>
      <c r="M62" s="269"/>
      <c r="N62" s="270"/>
      <c r="O62" s="270"/>
      <c r="P62" s="270"/>
      <c r="Q62" s="270"/>
      <c r="R62" s="270"/>
      <c r="S62" s="270"/>
      <c r="T62" s="270"/>
      <c r="U62" s="259"/>
      <c r="V62" s="259"/>
      <c r="W62" s="259"/>
    </row>
    <row r="63" spans="2:23" ht="86.25" customHeight="1" x14ac:dyDescent="0.35">
      <c r="B63" s="344" t="s">
        <v>9</v>
      </c>
      <c r="C63" s="549" t="s">
        <v>101</v>
      </c>
      <c r="D63" s="550"/>
      <c r="E63" s="551"/>
      <c r="F63" s="202">
        <v>1.9400000000000001E-2</v>
      </c>
      <c r="G63" s="203">
        <f>G24*F63</f>
        <v>11.779680000000001</v>
      </c>
      <c r="H63" s="111"/>
      <c r="I63" s="640" t="s">
        <v>98</v>
      </c>
      <c r="J63" s="641"/>
      <c r="K63" s="641"/>
      <c r="L63" s="663"/>
      <c r="M63" s="271"/>
      <c r="N63" s="272"/>
      <c r="O63" s="272"/>
      <c r="P63" s="272"/>
      <c r="Q63" s="272"/>
      <c r="R63" s="272"/>
      <c r="S63" s="272"/>
      <c r="T63" s="272"/>
      <c r="U63" s="259"/>
      <c r="V63" s="259"/>
      <c r="W63" s="259"/>
    </row>
    <row r="64" spans="2:23" ht="24.95" customHeight="1" x14ac:dyDescent="0.35">
      <c r="B64" s="344" t="s">
        <v>10</v>
      </c>
      <c r="C64" s="538" t="s">
        <v>102</v>
      </c>
      <c r="D64" s="539"/>
      <c r="E64" s="540"/>
      <c r="F64" s="204">
        <f>F44</f>
        <v>0.39800000000000008</v>
      </c>
      <c r="G64" s="205">
        <f>G63*F64</f>
        <v>4.6883126400000013</v>
      </c>
      <c r="H64" s="111"/>
      <c r="I64" s="233"/>
      <c r="J64" s="234"/>
      <c r="K64" s="234"/>
      <c r="L64" s="281"/>
      <c r="M64" s="267"/>
      <c r="N64" s="268"/>
      <c r="O64" s="268"/>
      <c r="P64" s="268"/>
      <c r="Q64" s="268"/>
      <c r="R64" s="268"/>
      <c r="S64" s="268"/>
      <c r="T64" s="268"/>
      <c r="U64" s="259"/>
      <c r="V64" s="259"/>
      <c r="W64" s="259"/>
    </row>
    <row r="65" spans="2:23" ht="24.95" customHeight="1" x14ac:dyDescent="0.35">
      <c r="B65" s="344" t="s">
        <v>12</v>
      </c>
      <c r="C65" s="512" t="s">
        <v>111</v>
      </c>
      <c r="D65" s="513"/>
      <c r="E65" s="514"/>
      <c r="F65" s="206" t="s">
        <v>112</v>
      </c>
      <c r="G65" s="205">
        <f>F65*G24</f>
        <v>0.37646400000000002</v>
      </c>
      <c r="H65" s="111"/>
      <c r="I65" s="504" t="s">
        <v>109</v>
      </c>
      <c r="J65" s="505"/>
      <c r="K65" s="505"/>
      <c r="L65" s="372"/>
      <c r="M65" s="269"/>
      <c r="N65" s="270"/>
      <c r="O65" s="270"/>
      <c r="P65" s="270"/>
      <c r="Q65" s="270"/>
      <c r="R65" s="270"/>
      <c r="S65" s="270"/>
      <c r="T65" s="270"/>
      <c r="U65" s="259"/>
      <c r="V65" s="259"/>
      <c r="W65" s="259"/>
    </row>
    <row r="66" spans="2:23" ht="24.95" customHeight="1" thickBot="1" x14ac:dyDescent="0.4">
      <c r="B66" s="142"/>
      <c r="C66" s="143"/>
      <c r="D66" s="143"/>
      <c r="E66" s="343" t="s">
        <v>52</v>
      </c>
      <c r="F66" s="208">
        <f>SUM(F60:F65)</f>
        <v>0.45630000000000009</v>
      </c>
      <c r="G66" s="190">
        <f>SUM(G60:G65)</f>
        <v>40.464536639999999</v>
      </c>
      <c r="H66" s="111"/>
      <c r="I66" s="437" t="s">
        <v>274</v>
      </c>
      <c r="J66" s="252"/>
      <c r="K66" s="252"/>
      <c r="L66" s="279"/>
      <c r="M66" s="111"/>
      <c r="N66" s="111"/>
      <c r="O66" s="111"/>
      <c r="P66" s="111"/>
      <c r="Q66" s="111"/>
      <c r="R66" s="111"/>
      <c r="S66" s="111"/>
      <c r="T66" s="111"/>
      <c r="U66" s="259"/>
      <c r="V66" s="259"/>
      <c r="W66" s="259"/>
    </row>
    <row r="67" spans="2:23" ht="23.25" customHeight="1" x14ac:dyDescent="0.35">
      <c r="B67" s="546"/>
      <c r="C67" s="547"/>
      <c r="D67" s="547"/>
      <c r="E67" s="547"/>
      <c r="F67" s="547"/>
      <c r="G67" s="548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259"/>
      <c r="V67" s="259"/>
      <c r="W67" s="259"/>
    </row>
    <row r="68" spans="2:23" ht="24.95" customHeight="1" thickBot="1" x14ac:dyDescent="0.4">
      <c r="B68" s="533" t="s">
        <v>27</v>
      </c>
      <c r="C68" s="528"/>
      <c r="D68" s="528"/>
      <c r="E68" s="528"/>
      <c r="F68" s="528"/>
      <c r="G68" s="534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259"/>
      <c r="V68" s="259"/>
      <c r="W68" s="259"/>
    </row>
    <row r="69" spans="2:23" ht="24.95" customHeight="1" x14ac:dyDescent="0.35">
      <c r="B69" s="355" t="s">
        <v>114</v>
      </c>
      <c r="C69" s="525" t="s">
        <v>115</v>
      </c>
      <c r="D69" s="525"/>
      <c r="E69" s="525"/>
      <c r="F69" s="351" t="s">
        <v>64</v>
      </c>
      <c r="G69" s="209" t="s">
        <v>67</v>
      </c>
      <c r="H69" s="111"/>
      <c r="I69" s="112" t="s">
        <v>58</v>
      </c>
      <c r="J69" s="113"/>
      <c r="K69" s="113"/>
      <c r="L69" s="114"/>
      <c r="M69" s="216"/>
      <c r="N69" s="273"/>
      <c r="O69" s="273"/>
      <c r="P69" s="273"/>
      <c r="Q69" s="273"/>
      <c r="R69" s="273"/>
      <c r="S69" s="273"/>
      <c r="T69" s="273"/>
      <c r="U69" s="259"/>
      <c r="V69" s="259"/>
      <c r="W69" s="259"/>
    </row>
    <row r="70" spans="2:23" ht="24.95" customHeight="1" x14ac:dyDescent="0.35">
      <c r="B70" s="195" t="s">
        <v>6</v>
      </c>
      <c r="C70" s="543" t="s">
        <v>103</v>
      </c>
      <c r="D70" s="544"/>
      <c r="E70" s="545"/>
      <c r="F70" s="196">
        <v>8.3299999999999999E-2</v>
      </c>
      <c r="G70" s="197">
        <f>(G19+G21)*F70</f>
        <v>50.57976</v>
      </c>
      <c r="H70" s="111"/>
      <c r="I70" s="210" t="s">
        <v>117</v>
      </c>
      <c r="J70" s="211"/>
      <c r="K70" s="211"/>
      <c r="L70" s="326"/>
      <c r="M70" s="274"/>
      <c r="N70" s="275"/>
      <c r="O70" s="275"/>
      <c r="P70" s="275"/>
      <c r="Q70" s="275"/>
      <c r="R70" s="275"/>
      <c r="S70" s="275"/>
      <c r="T70" s="275"/>
      <c r="U70" s="259"/>
      <c r="V70" s="259"/>
      <c r="W70" s="259"/>
    </row>
    <row r="71" spans="2:23" ht="24.95" customHeight="1" x14ac:dyDescent="0.35">
      <c r="B71" s="195" t="s">
        <v>7</v>
      </c>
      <c r="C71" s="543" t="s">
        <v>116</v>
      </c>
      <c r="D71" s="544"/>
      <c r="E71" s="545"/>
      <c r="F71" s="196">
        <v>1.3899999999999999E-2</v>
      </c>
      <c r="G71" s="197">
        <f>G24*F71</f>
        <v>8.44008</v>
      </c>
      <c r="H71" s="111"/>
      <c r="I71" s="210" t="s">
        <v>109</v>
      </c>
      <c r="J71" s="211"/>
      <c r="K71" s="211"/>
      <c r="L71" s="372"/>
      <c r="M71" s="269"/>
      <c r="N71" s="270"/>
      <c r="O71" s="270"/>
      <c r="P71" s="270"/>
      <c r="Q71" s="270"/>
      <c r="R71" s="270"/>
      <c r="S71" s="270"/>
      <c r="T71" s="270"/>
      <c r="U71" s="259"/>
      <c r="V71" s="259"/>
      <c r="W71" s="259"/>
    </row>
    <row r="72" spans="2:23" ht="24.95" customHeight="1" x14ac:dyDescent="0.35">
      <c r="B72" s="195" t="s">
        <v>8</v>
      </c>
      <c r="C72" s="543" t="s">
        <v>104</v>
      </c>
      <c r="D72" s="544"/>
      <c r="E72" s="545"/>
      <c r="F72" s="196">
        <v>2.8E-3</v>
      </c>
      <c r="G72" s="197">
        <f>G24*F72</f>
        <v>1.7001600000000001</v>
      </c>
      <c r="H72" s="111"/>
      <c r="I72" s="210" t="s">
        <v>109</v>
      </c>
      <c r="J72" s="211"/>
      <c r="K72" s="211"/>
      <c r="L72" s="372"/>
      <c r="M72" s="269"/>
      <c r="N72" s="270"/>
      <c r="O72" s="270"/>
      <c r="P72" s="270"/>
      <c r="Q72" s="270"/>
      <c r="R72" s="270"/>
      <c r="S72" s="270"/>
      <c r="T72" s="270"/>
      <c r="U72" s="259"/>
      <c r="V72" s="259"/>
      <c r="W72" s="259"/>
    </row>
    <row r="73" spans="2:23" ht="24.95" customHeight="1" x14ac:dyDescent="0.35">
      <c r="B73" s="344" t="s">
        <v>9</v>
      </c>
      <c r="C73" s="538" t="s">
        <v>113</v>
      </c>
      <c r="D73" s="539"/>
      <c r="E73" s="540"/>
      <c r="F73" s="202">
        <v>2.0000000000000001E-4</v>
      </c>
      <c r="G73" s="203">
        <f>G24*F73</f>
        <v>0.12144000000000002</v>
      </c>
      <c r="H73" s="111"/>
      <c r="I73" s="210" t="s">
        <v>109</v>
      </c>
      <c r="J73" s="211"/>
      <c r="K73" s="211"/>
      <c r="L73" s="372"/>
      <c r="M73" s="269"/>
      <c r="N73" s="270"/>
      <c r="O73" s="270"/>
      <c r="P73" s="270"/>
      <c r="Q73" s="270"/>
      <c r="R73" s="270"/>
      <c r="S73" s="270"/>
      <c r="T73" s="270"/>
      <c r="U73" s="259"/>
      <c r="V73" s="259"/>
      <c r="W73" s="259"/>
    </row>
    <row r="74" spans="2:23" ht="24.95" customHeight="1" x14ac:dyDescent="0.35">
      <c r="B74" s="344" t="s">
        <v>10</v>
      </c>
      <c r="C74" s="538" t="s">
        <v>105</v>
      </c>
      <c r="D74" s="539"/>
      <c r="E74" s="540"/>
      <c r="F74" s="212">
        <v>6.9999999999999999E-4</v>
      </c>
      <c r="G74" s="205">
        <f>G24*F74</f>
        <v>0.42504000000000003</v>
      </c>
      <c r="H74" s="111"/>
      <c r="I74" s="210" t="s">
        <v>109</v>
      </c>
      <c r="J74" s="211"/>
      <c r="K74" s="211"/>
      <c r="L74" s="372"/>
      <c r="M74" s="269"/>
      <c r="N74" s="270"/>
      <c r="O74" s="270"/>
      <c r="P74" s="270"/>
      <c r="Q74" s="270"/>
      <c r="R74" s="270"/>
      <c r="S74" s="270"/>
      <c r="T74" s="270"/>
      <c r="U74" s="259"/>
      <c r="V74" s="259"/>
      <c r="W74" s="259"/>
    </row>
    <row r="75" spans="2:23" ht="24.95" customHeight="1" x14ac:dyDescent="0.35">
      <c r="B75" s="344" t="s">
        <v>12</v>
      </c>
      <c r="C75" s="512" t="s">
        <v>106</v>
      </c>
      <c r="D75" s="513"/>
      <c r="E75" s="514"/>
      <c r="F75" s="212">
        <v>2.8999999999999998E-3</v>
      </c>
      <c r="G75" s="205">
        <f>G24*F75</f>
        <v>1.76088</v>
      </c>
      <c r="H75" s="111"/>
      <c r="I75" s="210" t="s">
        <v>109</v>
      </c>
      <c r="J75" s="211"/>
      <c r="K75" s="211"/>
      <c r="L75" s="372"/>
      <c r="M75" s="269"/>
      <c r="N75" s="270"/>
      <c r="O75" s="270"/>
      <c r="P75" s="270"/>
      <c r="Q75" s="270"/>
      <c r="R75" s="270"/>
      <c r="S75" s="270"/>
      <c r="T75" s="270"/>
      <c r="U75" s="259"/>
      <c r="V75" s="259"/>
      <c r="W75" s="259"/>
    </row>
    <row r="76" spans="2:23" ht="24.95" customHeight="1" x14ac:dyDescent="0.35">
      <c r="B76" s="344" t="s">
        <v>18</v>
      </c>
      <c r="C76" s="512" t="s">
        <v>28</v>
      </c>
      <c r="D76" s="513"/>
      <c r="E76" s="514"/>
      <c r="F76" s="256"/>
      <c r="G76" s="205"/>
      <c r="H76" s="111"/>
      <c r="I76" s="116" t="s">
        <v>154</v>
      </c>
      <c r="J76" s="245"/>
      <c r="K76" s="245"/>
      <c r="L76" s="246"/>
      <c r="M76" s="261"/>
      <c r="N76" s="260"/>
      <c r="O76" s="260"/>
      <c r="P76" s="260"/>
      <c r="Q76" s="260"/>
      <c r="R76" s="260"/>
      <c r="S76" s="260"/>
      <c r="T76" s="260"/>
      <c r="U76" s="259"/>
      <c r="V76" s="259"/>
      <c r="W76" s="259"/>
    </row>
    <row r="77" spans="2:23" ht="24.95" customHeight="1" x14ac:dyDescent="0.35">
      <c r="B77" s="169"/>
      <c r="C77" s="170"/>
      <c r="D77" s="170"/>
      <c r="E77" s="346" t="s">
        <v>108</v>
      </c>
      <c r="F77" s="214">
        <f>SUM(F70:F76)</f>
        <v>0.1038</v>
      </c>
      <c r="G77" s="173">
        <f>SUM(G70:G76)</f>
        <v>63.027360000000002</v>
      </c>
      <c r="H77" s="111"/>
      <c r="I77" s="247"/>
      <c r="J77" s="245"/>
      <c r="K77" s="245"/>
      <c r="L77" s="246"/>
      <c r="M77" s="260"/>
      <c r="N77" s="260"/>
      <c r="O77" s="260"/>
      <c r="P77" s="260"/>
      <c r="Q77" s="260"/>
      <c r="R77" s="260"/>
      <c r="S77" s="260"/>
      <c r="T77" s="260"/>
      <c r="U77" s="259"/>
      <c r="V77" s="259"/>
      <c r="W77" s="259"/>
    </row>
    <row r="78" spans="2:23" ht="24.95" customHeight="1" x14ac:dyDescent="0.35">
      <c r="B78" s="344" t="s">
        <v>20</v>
      </c>
      <c r="C78" s="541" t="s">
        <v>107</v>
      </c>
      <c r="D78" s="531"/>
      <c r="E78" s="531"/>
      <c r="F78" s="542"/>
      <c r="G78" s="205">
        <f>G77*F44</f>
        <v>25.084889280000006</v>
      </c>
      <c r="H78" s="111"/>
      <c r="I78" s="247"/>
      <c r="J78" s="245"/>
      <c r="K78" s="245"/>
      <c r="L78" s="246"/>
      <c r="M78" s="111"/>
      <c r="N78" s="111"/>
      <c r="O78" s="111"/>
      <c r="P78" s="111"/>
      <c r="Q78" s="111"/>
      <c r="R78" s="111"/>
      <c r="S78" s="111"/>
      <c r="T78" s="111"/>
      <c r="U78" s="259"/>
      <c r="V78" s="259"/>
      <c r="W78" s="259"/>
    </row>
    <row r="79" spans="2:23" ht="24.95" customHeight="1" thickBot="1" x14ac:dyDescent="0.4">
      <c r="B79" s="142"/>
      <c r="C79" s="143"/>
      <c r="D79" s="143"/>
      <c r="E79" s="528" t="s">
        <v>29</v>
      </c>
      <c r="F79" s="529"/>
      <c r="G79" s="190">
        <f>G77+G78</f>
        <v>88.112249280000015</v>
      </c>
      <c r="H79" s="111"/>
      <c r="I79" s="437" t="s">
        <v>274</v>
      </c>
      <c r="J79" s="252"/>
      <c r="K79" s="252"/>
      <c r="L79" s="279"/>
      <c r="M79" s="111"/>
      <c r="N79" s="111"/>
      <c r="O79" s="111"/>
      <c r="P79" s="111"/>
      <c r="Q79" s="111"/>
      <c r="R79" s="111"/>
      <c r="S79" s="111"/>
      <c r="T79" s="111"/>
      <c r="U79" s="259"/>
      <c r="V79" s="259"/>
      <c r="W79" s="259"/>
    </row>
    <row r="80" spans="2:23" ht="27" customHeight="1" x14ac:dyDescent="0.35">
      <c r="B80" s="530"/>
      <c r="C80" s="531"/>
      <c r="D80" s="531"/>
      <c r="E80" s="531"/>
      <c r="F80" s="531"/>
      <c r="G80" s="532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259"/>
      <c r="V80" s="259"/>
      <c r="W80" s="259"/>
    </row>
    <row r="81" spans="2:25" ht="24.95" customHeight="1" thickBot="1" x14ac:dyDescent="0.4">
      <c r="B81" s="533" t="s">
        <v>30</v>
      </c>
      <c r="C81" s="528"/>
      <c r="D81" s="528"/>
      <c r="E81" s="528"/>
      <c r="F81" s="528"/>
      <c r="G81" s="534"/>
      <c r="H81" s="111"/>
      <c r="I81" s="111"/>
      <c r="J81" s="111"/>
      <c r="K81" s="111"/>
      <c r="L81" s="111"/>
      <c r="M81" s="111"/>
      <c r="N81" s="266"/>
      <c r="O81" s="266"/>
      <c r="P81" s="266"/>
      <c r="Q81" s="266"/>
      <c r="R81" s="266"/>
      <c r="S81" s="266"/>
      <c r="T81" s="266"/>
      <c r="U81" s="289"/>
      <c r="V81" s="259"/>
      <c r="W81" s="259"/>
    </row>
    <row r="82" spans="2:25" ht="24.95" customHeight="1" x14ac:dyDescent="0.35">
      <c r="B82" s="355" t="s">
        <v>152</v>
      </c>
      <c r="C82" s="525" t="s">
        <v>153</v>
      </c>
      <c r="D82" s="525"/>
      <c r="E82" s="525"/>
      <c r="F82" s="525"/>
      <c r="G82" s="209" t="s">
        <v>67</v>
      </c>
      <c r="H82" s="111"/>
      <c r="I82" s="291" t="s">
        <v>58</v>
      </c>
      <c r="J82" s="216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89"/>
      <c r="V82" s="259"/>
      <c r="W82" s="259"/>
    </row>
    <row r="83" spans="2:25" ht="24.95" customHeight="1" x14ac:dyDescent="0.35">
      <c r="B83" s="357" t="s">
        <v>6</v>
      </c>
      <c r="C83" s="512" t="s">
        <v>31</v>
      </c>
      <c r="D83" s="513"/>
      <c r="E83" s="513"/>
      <c r="F83" s="514"/>
      <c r="G83" s="129">
        <f>'UNIFORMES E EPI''S'!G43+'UNIFORMES E EPI''S'!G44</f>
        <v>0</v>
      </c>
      <c r="H83" s="111"/>
      <c r="I83" s="637" t="s">
        <v>256</v>
      </c>
      <c r="J83" s="217"/>
      <c r="K83" s="262"/>
      <c r="L83" s="262"/>
      <c r="M83" s="260"/>
      <c r="N83" s="260"/>
      <c r="O83" s="260"/>
      <c r="P83" s="260"/>
      <c r="Q83" s="260"/>
      <c r="R83" s="260"/>
      <c r="S83" s="260"/>
      <c r="T83" s="260"/>
      <c r="U83" s="289"/>
      <c r="V83" s="259"/>
      <c r="W83" s="259"/>
    </row>
    <row r="84" spans="2:25" ht="24.95" customHeight="1" x14ac:dyDescent="0.35">
      <c r="B84" s="357" t="s">
        <v>7</v>
      </c>
      <c r="C84" s="512" t="s">
        <v>173</v>
      </c>
      <c r="D84" s="513"/>
      <c r="E84" s="513"/>
      <c r="F84" s="514"/>
      <c r="G84" s="129">
        <f>'UNIFORMES E EPI''S'!G45+'UNIFORMES E EPI''S'!G46+'UNIFORMES E EPI''S'!G47+'UNIFORMES E EPI''S'!G48+'UNIFORMES E EPI''S'!G49</f>
        <v>0</v>
      </c>
      <c r="H84" s="111"/>
      <c r="I84" s="637"/>
      <c r="J84" s="217"/>
      <c r="K84" s="262"/>
      <c r="L84" s="262"/>
      <c r="M84" s="260"/>
      <c r="N84" s="260"/>
      <c r="O84" s="260"/>
      <c r="P84" s="260"/>
      <c r="Q84" s="260"/>
      <c r="R84" s="260"/>
      <c r="S84" s="260"/>
      <c r="T84" s="260"/>
      <c r="U84" s="289"/>
      <c r="V84" s="259"/>
      <c r="W84" s="259"/>
    </row>
    <row r="85" spans="2:25" ht="24.95" customHeight="1" x14ac:dyDescent="0.35">
      <c r="B85" s="357" t="s">
        <v>8</v>
      </c>
      <c r="C85" s="535" t="s">
        <v>32</v>
      </c>
      <c r="D85" s="536"/>
      <c r="E85" s="536"/>
      <c r="F85" s="537"/>
      <c r="G85" s="163">
        <v>0</v>
      </c>
      <c r="H85" s="111"/>
      <c r="I85" s="292"/>
      <c r="J85" s="217"/>
      <c r="K85" s="262"/>
      <c r="L85" s="262"/>
      <c r="M85" s="260"/>
      <c r="N85" s="260"/>
      <c r="O85" s="260"/>
      <c r="P85" s="260"/>
      <c r="Q85" s="260"/>
      <c r="R85" s="260"/>
      <c r="S85" s="260"/>
      <c r="T85" s="260"/>
      <c r="U85" s="289"/>
      <c r="V85" s="259"/>
      <c r="W85" s="259"/>
    </row>
    <row r="86" spans="2:25" ht="24.95" customHeight="1" thickBot="1" x14ac:dyDescent="0.4">
      <c r="B86" s="357" t="s">
        <v>9</v>
      </c>
      <c r="C86" s="512" t="s">
        <v>11</v>
      </c>
      <c r="D86" s="513"/>
      <c r="E86" s="513"/>
      <c r="F86" s="514"/>
      <c r="G86" s="129"/>
      <c r="H86" s="111"/>
      <c r="I86" s="293" t="s">
        <v>154</v>
      </c>
      <c r="J86" s="217"/>
      <c r="K86" s="262"/>
      <c r="L86" s="262"/>
      <c r="M86" s="260"/>
      <c r="N86" s="260"/>
      <c r="O86" s="260"/>
      <c r="P86" s="260"/>
      <c r="Q86" s="260"/>
      <c r="R86" s="260"/>
      <c r="S86" s="260"/>
      <c r="T86" s="260"/>
      <c r="U86" s="289"/>
      <c r="V86" s="259"/>
      <c r="W86" s="259"/>
    </row>
    <row r="87" spans="2:25" ht="24.95" customHeight="1" x14ac:dyDescent="0.35">
      <c r="B87" s="142"/>
      <c r="C87" s="143"/>
      <c r="D87" s="143"/>
      <c r="E87" s="528" t="s">
        <v>51</v>
      </c>
      <c r="F87" s="529"/>
      <c r="G87" s="190">
        <f>SUM(G83:G86)</f>
        <v>0</v>
      </c>
      <c r="H87" s="111"/>
      <c r="I87" s="111"/>
      <c r="J87" s="111"/>
      <c r="K87" s="111"/>
      <c r="L87" s="111"/>
      <c r="M87" s="260"/>
      <c r="N87" s="260"/>
      <c r="O87" s="260"/>
      <c r="P87" s="260"/>
      <c r="Q87" s="260"/>
      <c r="R87" s="260"/>
      <c r="S87" s="260"/>
      <c r="T87" s="260"/>
      <c r="U87" s="289"/>
      <c r="V87" s="259"/>
      <c r="W87" s="259"/>
    </row>
    <row r="88" spans="2:25" ht="21" x14ac:dyDescent="0.35">
      <c r="B88" s="218"/>
      <c r="C88" s="219"/>
      <c r="D88" s="219"/>
      <c r="E88" s="220"/>
      <c r="F88" s="220"/>
      <c r="G88" s="22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259"/>
      <c r="V88" s="259"/>
      <c r="W88" s="259"/>
    </row>
    <row r="89" spans="2:25" ht="24.95" customHeight="1" thickBot="1" x14ac:dyDescent="0.4">
      <c r="B89" s="533" t="s">
        <v>33</v>
      </c>
      <c r="C89" s="528"/>
      <c r="D89" s="528"/>
      <c r="E89" s="528"/>
      <c r="F89" s="528"/>
      <c r="G89" s="534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259"/>
      <c r="V89" s="259"/>
      <c r="W89" s="259"/>
    </row>
    <row r="90" spans="2:25" ht="69" customHeight="1" x14ac:dyDescent="0.35">
      <c r="B90" s="355" t="s">
        <v>118</v>
      </c>
      <c r="C90" s="222" t="s">
        <v>119</v>
      </c>
      <c r="D90" s="222" t="s">
        <v>139</v>
      </c>
      <c r="E90" s="222" t="s">
        <v>125</v>
      </c>
      <c r="F90" s="222" t="s">
        <v>127</v>
      </c>
      <c r="G90" s="209" t="s">
        <v>67</v>
      </c>
      <c r="H90" s="111"/>
      <c r="I90" s="647" t="s">
        <v>58</v>
      </c>
      <c r="J90" s="648"/>
      <c r="K90" s="648"/>
      <c r="L90" s="649"/>
      <c r="M90" s="216"/>
      <c r="N90" s="273"/>
      <c r="O90" s="273"/>
      <c r="P90" s="273"/>
      <c r="Q90" s="273"/>
      <c r="R90" s="273"/>
      <c r="S90" s="273"/>
      <c r="T90" s="273"/>
      <c r="U90" s="276"/>
      <c r="V90" s="276"/>
      <c r="W90" s="276"/>
      <c r="X90" s="83"/>
    </row>
    <row r="91" spans="2:25" ht="40.5" customHeight="1" x14ac:dyDescent="0.35">
      <c r="B91" s="357" t="s">
        <v>6</v>
      </c>
      <c r="C91" s="223" t="s">
        <v>34</v>
      </c>
      <c r="D91" s="224">
        <f>G24+G56+G66+G79+G87</f>
        <v>1335.6656280000002</v>
      </c>
      <c r="E91" s="225"/>
      <c r="F91" s="226">
        <v>0.05</v>
      </c>
      <c r="G91" s="129">
        <f>D91*F91</f>
        <v>66.783281400000007</v>
      </c>
      <c r="H91" s="111"/>
      <c r="I91" s="510" t="s">
        <v>120</v>
      </c>
      <c r="J91" s="511"/>
      <c r="K91" s="511"/>
      <c r="L91" s="633"/>
      <c r="M91" s="274"/>
      <c r="N91" s="620"/>
      <c r="O91" s="620"/>
      <c r="P91" s="620"/>
      <c r="Q91" s="620"/>
      <c r="R91" s="620"/>
      <c r="S91" s="620"/>
      <c r="T91" s="620"/>
      <c r="U91" s="620"/>
      <c r="V91" s="620"/>
      <c r="W91" s="276"/>
      <c r="X91" s="83"/>
    </row>
    <row r="92" spans="2:25" ht="42" customHeight="1" x14ac:dyDescent="0.3">
      <c r="B92" s="357" t="s">
        <v>7</v>
      </c>
      <c r="C92" s="223" t="s">
        <v>35</v>
      </c>
      <c r="D92" s="224">
        <f>G24+G56+G66+G79+G87+G91</f>
        <v>1402.4489094000003</v>
      </c>
      <c r="E92" s="225"/>
      <c r="F92" s="226">
        <v>0.1</v>
      </c>
      <c r="G92" s="129">
        <f>D92*F92</f>
        <v>140.24489094000003</v>
      </c>
      <c r="H92" s="111"/>
      <c r="I92" s="504" t="s">
        <v>121</v>
      </c>
      <c r="J92" s="505"/>
      <c r="K92" s="505"/>
      <c r="L92" s="506"/>
      <c r="M92" s="217"/>
      <c r="N92" s="262"/>
      <c r="O92" s="262"/>
      <c r="P92" s="620"/>
      <c r="Q92" s="620"/>
      <c r="R92" s="620"/>
      <c r="S92" s="620"/>
      <c r="T92" s="620"/>
      <c r="U92" s="620"/>
      <c r="V92" s="620"/>
      <c r="W92" s="620"/>
      <c r="X92" s="97"/>
    </row>
    <row r="93" spans="2:25" ht="37.5" customHeight="1" x14ac:dyDescent="0.35">
      <c r="B93" s="357" t="s">
        <v>8</v>
      </c>
      <c r="C93" s="227" t="s">
        <v>128</v>
      </c>
      <c r="D93" s="228">
        <f>D91+G91+G92</f>
        <v>1542.6938003400003</v>
      </c>
      <c r="E93" s="176"/>
      <c r="F93" s="179"/>
      <c r="G93" s="147">
        <f>D93/(1-E97)</f>
        <v>1738.2465355943666</v>
      </c>
      <c r="H93" s="111"/>
      <c r="I93" s="628" t="s">
        <v>140</v>
      </c>
      <c r="J93" s="629"/>
      <c r="K93" s="629"/>
      <c r="L93" s="630"/>
      <c r="M93" s="217"/>
      <c r="N93" s="262"/>
      <c r="O93" s="262"/>
      <c r="P93" s="262"/>
      <c r="Q93" s="262"/>
      <c r="R93" s="262"/>
      <c r="S93" s="262"/>
      <c r="T93" s="262"/>
      <c r="U93" s="276"/>
      <c r="V93" s="276"/>
      <c r="W93" s="276"/>
      <c r="X93" s="83"/>
    </row>
    <row r="94" spans="2:25" ht="24.95" customHeight="1" x14ac:dyDescent="0.35">
      <c r="B94" s="357" t="s">
        <v>9</v>
      </c>
      <c r="C94" s="125" t="s">
        <v>36</v>
      </c>
      <c r="D94" s="229"/>
      <c r="E94" s="230">
        <v>1.6500000000000001E-2</v>
      </c>
      <c r="F94" s="231"/>
      <c r="G94" s="147">
        <f>G93*E94</f>
        <v>28.681067837307051</v>
      </c>
      <c r="H94" s="111"/>
      <c r="I94" s="628" t="s">
        <v>156</v>
      </c>
      <c r="J94" s="629"/>
      <c r="K94" s="629"/>
      <c r="L94" s="630"/>
      <c r="M94" s="217"/>
      <c r="N94" s="262"/>
      <c r="O94" s="262"/>
      <c r="P94" s="262"/>
      <c r="Q94" s="262"/>
      <c r="R94" s="262"/>
      <c r="S94" s="262"/>
      <c r="T94" s="262"/>
      <c r="U94" s="276"/>
      <c r="V94" s="276"/>
      <c r="W94" s="276"/>
      <c r="X94" s="83"/>
    </row>
    <row r="95" spans="2:25" ht="24.95" customHeight="1" x14ac:dyDescent="0.35">
      <c r="B95" s="357" t="s">
        <v>9</v>
      </c>
      <c r="C95" s="125" t="s">
        <v>37</v>
      </c>
      <c r="D95" s="229"/>
      <c r="E95" s="230">
        <v>7.5999999999999998E-2</v>
      </c>
      <c r="F95" s="231"/>
      <c r="G95" s="147">
        <f>G93*E95</f>
        <v>132.10673670517187</v>
      </c>
      <c r="H95" s="111"/>
      <c r="I95" s="628" t="s">
        <v>156</v>
      </c>
      <c r="J95" s="629"/>
      <c r="K95" s="629"/>
      <c r="L95" s="630"/>
      <c r="M95" s="217"/>
      <c r="N95" s="262"/>
      <c r="O95" s="262"/>
      <c r="P95" s="262"/>
      <c r="Q95" s="262"/>
      <c r="R95" s="262"/>
      <c r="S95" s="262"/>
      <c r="T95" s="262"/>
      <c r="U95" s="276"/>
      <c r="V95" s="276"/>
      <c r="W95" s="276"/>
      <c r="X95" s="83"/>
    </row>
    <row r="96" spans="2:25" ht="24.95" customHeight="1" x14ac:dyDescent="0.35">
      <c r="B96" s="357" t="s">
        <v>12</v>
      </c>
      <c r="C96" s="125" t="s">
        <v>38</v>
      </c>
      <c r="D96" s="229"/>
      <c r="E96" s="232">
        <v>0.02</v>
      </c>
      <c r="F96" s="232"/>
      <c r="G96" s="147">
        <f>G93*E96</f>
        <v>34.764930711887331</v>
      </c>
      <c r="H96" s="111"/>
      <c r="I96" s="628" t="s">
        <v>137</v>
      </c>
      <c r="J96" s="629"/>
      <c r="K96" s="629"/>
      <c r="L96" s="630"/>
      <c r="M96" s="217"/>
      <c r="N96" s="262"/>
      <c r="O96" s="262"/>
      <c r="P96" s="262"/>
      <c r="Q96" s="262"/>
      <c r="R96" s="262"/>
      <c r="S96" s="262"/>
      <c r="T96" s="262"/>
      <c r="U96" s="276"/>
      <c r="V96" s="276"/>
      <c r="W96" s="276"/>
      <c r="X96" s="83"/>
      <c r="Y96" s="1"/>
    </row>
    <row r="97" spans="2:25" ht="24.95" customHeight="1" x14ac:dyDescent="0.35">
      <c r="B97" s="357"/>
      <c r="C97" s="125"/>
      <c r="D97" s="157" t="s">
        <v>126</v>
      </c>
      <c r="E97" s="235">
        <f>E94+E95+E96</f>
        <v>0.1125</v>
      </c>
      <c r="F97" s="232"/>
      <c r="G97" s="147"/>
      <c r="H97" s="111"/>
      <c r="I97" s="247"/>
      <c r="J97" s="245"/>
      <c r="K97" s="245"/>
      <c r="L97" s="246"/>
      <c r="M97" s="260"/>
      <c r="N97" s="260"/>
      <c r="O97" s="260"/>
      <c r="P97" s="260"/>
      <c r="Q97" s="260"/>
      <c r="R97" s="260"/>
      <c r="S97" s="260"/>
      <c r="T97" s="260"/>
      <c r="U97" s="289"/>
      <c r="V97" s="289"/>
      <c r="W97" s="289"/>
      <c r="X97" s="1"/>
      <c r="Y97" s="1"/>
    </row>
    <row r="98" spans="2:25" ht="24.95" customHeight="1" thickBot="1" x14ac:dyDescent="0.4">
      <c r="B98" s="142"/>
      <c r="C98" s="143"/>
      <c r="D98" s="143"/>
      <c r="E98" s="526" t="s">
        <v>53</v>
      </c>
      <c r="F98" s="527"/>
      <c r="G98" s="144">
        <f>G91+G92+G94+G95+G96</f>
        <v>402.58090759436629</v>
      </c>
      <c r="H98" s="111"/>
      <c r="I98" s="644" t="s">
        <v>274</v>
      </c>
      <c r="J98" s="645"/>
      <c r="K98" s="645"/>
      <c r="L98" s="646"/>
      <c r="M98" s="111"/>
      <c r="N98" s="111"/>
      <c r="O98" s="111"/>
      <c r="P98" s="111"/>
      <c r="Q98" s="111"/>
      <c r="R98" s="111"/>
      <c r="S98" s="111"/>
      <c r="T98" s="111"/>
      <c r="U98" s="259"/>
      <c r="V98" s="259"/>
      <c r="W98" s="259"/>
    </row>
    <row r="99" spans="2:25" ht="18" customHeight="1" thickBot="1" x14ac:dyDescent="0.4">
      <c r="B99" s="518"/>
      <c r="C99" s="519"/>
      <c r="D99" s="519"/>
      <c r="E99" s="519"/>
      <c r="F99" s="519"/>
      <c r="G99" s="520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259"/>
      <c r="V99" s="259"/>
      <c r="W99" s="259"/>
    </row>
    <row r="100" spans="2:25" ht="24.95" customHeight="1" x14ac:dyDescent="0.35">
      <c r="B100" s="521" t="s">
        <v>129</v>
      </c>
      <c r="C100" s="522"/>
      <c r="D100" s="522"/>
      <c r="E100" s="522"/>
      <c r="F100" s="522"/>
      <c r="G100" s="523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259"/>
      <c r="V100" s="259"/>
      <c r="W100" s="259"/>
    </row>
    <row r="101" spans="2:25" ht="24.95" customHeight="1" x14ac:dyDescent="0.35">
      <c r="B101" s="524" t="s">
        <v>130</v>
      </c>
      <c r="C101" s="525"/>
      <c r="D101" s="525"/>
      <c r="E101" s="525"/>
      <c r="F101" s="525"/>
      <c r="G101" s="238" t="s">
        <v>67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259"/>
      <c r="V101" s="259"/>
      <c r="W101" s="259"/>
    </row>
    <row r="102" spans="2:25" ht="24.95" customHeight="1" x14ac:dyDescent="0.35">
      <c r="B102" s="124" t="s">
        <v>6</v>
      </c>
      <c r="C102" s="512" t="s">
        <v>131</v>
      </c>
      <c r="D102" s="513"/>
      <c r="E102" s="513"/>
      <c r="F102" s="514"/>
      <c r="G102" s="147">
        <f>G24</f>
        <v>607.20000000000005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259"/>
      <c r="V102" s="259"/>
      <c r="W102" s="259"/>
    </row>
    <row r="103" spans="2:25" ht="24.95" customHeight="1" x14ac:dyDescent="0.35">
      <c r="B103" s="124" t="s">
        <v>7</v>
      </c>
      <c r="C103" s="512" t="s">
        <v>132</v>
      </c>
      <c r="D103" s="513"/>
      <c r="E103" s="513"/>
      <c r="F103" s="514"/>
      <c r="G103" s="147">
        <f>G56</f>
        <v>599.88884208000013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259"/>
      <c r="V103" s="259"/>
      <c r="W103" s="259"/>
    </row>
    <row r="104" spans="2:25" ht="24.95" customHeight="1" x14ac:dyDescent="0.35">
      <c r="B104" s="124" t="s">
        <v>8</v>
      </c>
      <c r="C104" s="512" t="s">
        <v>133</v>
      </c>
      <c r="D104" s="513"/>
      <c r="E104" s="513"/>
      <c r="F104" s="514"/>
      <c r="G104" s="129">
        <f>G66</f>
        <v>40.464536639999999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259"/>
      <c r="V104" s="259"/>
      <c r="W104" s="259"/>
    </row>
    <row r="105" spans="2:25" ht="24.95" customHeight="1" x14ac:dyDescent="0.35">
      <c r="B105" s="124" t="s">
        <v>9</v>
      </c>
      <c r="C105" s="512" t="s">
        <v>134</v>
      </c>
      <c r="D105" s="513"/>
      <c r="E105" s="513"/>
      <c r="F105" s="514"/>
      <c r="G105" s="129">
        <f>G79</f>
        <v>88.112249280000015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259"/>
      <c r="V105" s="259"/>
      <c r="W105" s="259"/>
    </row>
    <row r="106" spans="2:25" ht="24.95" customHeight="1" x14ac:dyDescent="0.35">
      <c r="B106" s="124" t="s">
        <v>10</v>
      </c>
      <c r="C106" s="512" t="s">
        <v>135</v>
      </c>
      <c r="D106" s="513"/>
      <c r="E106" s="513"/>
      <c r="F106" s="514"/>
      <c r="G106" s="129">
        <f>G87</f>
        <v>0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259"/>
      <c r="V106" s="259"/>
      <c r="W106" s="259"/>
    </row>
    <row r="107" spans="2:25" ht="24.95" customHeight="1" thickBot="1" x14ac:dyDescent="0.4">
      <c r="B107" s="239" t="s">
        <v>12</v>
      </c>
      <c r="C107" s="515" t="s">
        <v>136</v>
      </c>
      <c r="D107" s="516"/>
      <c r="E107" s="516"/>
      <c r="F107" s="517"/>
      <c r="G107" s="240">
        <f>G98</f>
        <v>402.58090759436629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259"/>
      <c r="V107" s="259"/>
      <c r="W107" s="259"/>
    </row>
    <row r="108" spans="2:25" ht="24.95" customHeight="1" thickBot="1" x14ac:dyDescent="0.4">
      <c r="B108" s="241"/>
      <c r="C108" s="242"/>
      <c r="D108" s="631" t="s">
        <v>138</v>
      </c>
      <c r="E108" s="631"/>
      <c r="F108" s="632"/>
      <c r="G108" s="243">
        <f>SUM(G102:G107)</f>
        <v>1738.2465355943664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259"/>
      <c r="V108" s="259"/>
      <c r="W108" s="259"/>
    </row>
    <row r="109" spans="2:25" ht="18" customHeight="1" x14ac:dyDescent="0.25">
      <c r="B109" s="5"/>
      <c r="C109" s="5"/>
      <c r="D109" s="5"/>
      <c r="E109" s="5"/>
      <c r="F109" s="6"/>
      <c r="G109" s="7"/>
      <c r="J109" s="1"/>
      <c r="K109" s="1"/>
      <c r="L109" s="1"/>
      <c r="M109" s="1"/>
      <c r="N109" s="1"/>
      <c r="O109" s="1"/>
      <c r="P109" s="1"/>
    </row>
    <row r="110" spans="2:25" ht="20.25" x14ac:dyDescent="0.3">
      <c r="C110" s="19"/>
    </row>
    <row r="111" spans="2:25" x14ac:dyDescent="0.25">
      <c r="C111" s="4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</sheetData>
  <sheetProtection deleteColumns="0"/>
  <mergeCells count="134">
    <mergeCell ref="D108:F108"/>
    <mergeCell ref="I1:L1"/>
    <mergeCell ref="B10:D10"/>
    <mergeCell ref="E10:G10"/>
    <mergeCell ref="B11:D11"/>
    <mergeCell ref="E11:G11"/>
    <mergeCell ref="B12:G12"/>
    <mergeCell ref="B7:D7"/>
    <mergeCell ref="E7:G7"/>
    <mergeCell ref="B8:D8"/>
    <mergeCell ref="E8:G8"/>
    <mergeCell ref="B9:D9"/>
    <mergeCell ref="E9:G9"/>
    <mergeCell ref="B4:D4"/>
    <mergeCell ref="E4:G4"/>
    <mergeCell ref="B5:D5"/>
    <mergeCell ref="E5:G5"/>
    <mergeCell ref="B6:D6"/>
    <mergeCell ref="E6:G6"/>
    <mergeCell ref="B1:G1"/>
    <mergeCell ref="B2:D2"/>
    <mergeCell ref="E2:G2"/>
    <mergeCell ref="B3:D3"/>
    <mergeCell ref="E3:G3"/>
    <mergeCell ref="B16:G16"/>
    <mergeCell ref="B17:G17"/>
    <mergeCell ref="I18:L18"/>
    <mergeCell ref="B13:D14"/>
    <mergeCell ref="E13:G13"/>
    <mergeCell ref="E14:G14"/>
    <mergeCell ref="B15:D15"/>
    <mergeCell ref="E15:G15"/>
    <mergeCell ref="I19:L19"/>
    <mergeCell ref="C36:E36"/>
    <mergeCell ref="C37:E37"/>
    <mergeCell ref="C38:E38"/>
    <mergeCell ref="I38:L38"/>
    <mergeCell ref="B47:B48"/>
    <mergeCell ref="C47:C48"/>
    <mergeCell ref="G47:G48"/>
    <mergeCell ref="I21:L21"/>
    <mergeCell ref="C29:D29"/>
    <mergeCell ref="C30:D30"/>
    <mergeCell ref="C32:F32"/>
    <mergeCell ref="B34:G34"/>
    <mergeCell ref="C35:E35"/>
    <mergeCell ref="I35:L35"/>
    <mergeCell ref="E24:F24"/>
    <mergeCell ref="B25:G25"/>
    <mergeCell ref="B26:G26"/>
    <mergeCell ref="B27:G27"/>
    <mergeCell ref="C28:E28"/>
    <mergeCell ref="I28:L28"/>
    <mergeCell ref="I29:L29"/>
    <mergeCell ref="I30:L30"/>
    <mergeCell ref="C42:E42"/>
    <mergeCell ref="C43:E43"/>
    <mergeCell ref="B45:G45"/>
    <mergeCell ref="C46:F46"/>
    <mergeCell ref="I46:L46"/>
    <mergeCell ref="I47:L48"/>
    <mergeCell ref="I49:L50"/>
    <mergeCell ref="C39:E39"/>
    <mergeCell ref="C40:E40"/>
    <mergeCell ref="C41:E41"/>
    <mergeCell ref="C51:F51"/>
    <mergeCell ref="I51:K51"/>
    <mergeCell ref="C52:F52"/>
    <mergeCell ref="C53:F53"/>
    <mergeCell ref="C54:F54"/>
    <mergeCell ref="I55:T55"/>
    <mergeCell ref="I52:K52"/>
    <mergeCell ref="I53:K53"/>
    <mergeCell ref="B49:B50"/>
    <mergeCell ref="C49:D50"/>
    <mergeCell ref="G49:G50"/>
    <mergeCell ref="I62:K62"/>
    <mergeCell ref="C63:E63"/>
    <mergeCell ref="C64:E64"/>
    <mergeCell ref="C60:E60"/>
    <mergeCell ref="I60:K60"/>
    <mergeCell ref="C61:E61"/>
    <mergeCell ref="I61:K61"/>
    <mergeCell ref="I63:L63"/>
    <mergeCell ref="E56:F56"/>
    <mergeCell ref="I56:T57"/>
    <mergeCell ref="B57:G57"/>
    <mergeCell ref="B58:G58"/>
    <mergeCell ref="C59:E59"/>
    <mergeCell ref="I59:L59"/>
    <mergeCell ref="C73:E73"/>
    <mergeCell ref="C74:E74"/>
    <mergeCell ref="C75:E75"/>
    <mergeCell ref="C70:E70"/>
    <mergeCell ref="C71:E71"/>
    <mergeCell ref="C72:E72"/>
    <mergeCell ref="C65:E65"/>
    <mergeCell ref="I65:K65"/>
    <mergeCell ref="B67:G67"/>
    <mergeCell ref="B68:G68"/>
    <mergeCell ref="C69:E69"/>
    <mergeCell ref="N91:V91"/>
    <mergeCell ref="P92:W92"/>
    <mergeCell ref="C83:F83"/>
    <mergeCell ref="C84:F84"/>
    <mergeCell ref="C85:F85"/>
    <mergeCell ref="C86:F86"/>
    <mergeCell ref="E87:F87"/>
    <mergeCell ref="C76:E76"/>
    <mergeCell ref="C78:F78"/>
    <mergeCell ref="E79:F79"/>
    <mergeCell ref="B80:G80"/>
    <mergeCell ref="B81:G81"/>
    <mergeCell ref="C82:F82"/>
    <mergeCell ref="I83:I84"/>
    <mergeCell ref="I94:L94"/>
    <mergeCell ref="I93:L93"/>
    <mergeCell ref="I90:L90"/>
    <mergeCell ref="I91:L91"/>
    <mergeCell ref="I92:L92"/>
    <mergeCell ref="C103:F103"/>
    <mergeCell ref="C104:F104"/>
    <mergeCell ref="C105:F105"/>
    <mergeCell ref="B89:G89"/>
    <mergeCell ref="E98:F98"/>
    <mergeCell ref="C106:F106"/>
    <mergeCell ref="C107:F107"/>
    <mergeCell ref="B99:G99"/>
    <mergeCell ref="B100:G100"/>
    <mergeCell ref="B101:F101"/>
    <mergeCell ref="C102:F102"/>
    <mergeCell ref="I96:L96"/>
    <mergeCell ref="I95:L95"/>
    <mergeCell ref="I98:L98"/>
  </mergeCells>
  <hyperlinks>
    <hyperlink ref="J2" location="RESUMO!A1" display="&lt;- RESUMO"/>
    <hyperlink ref="I66" r:id="rId1"/>
    <hyperlink ref="I79" r:id="rId2"/>
    <hyperlink ref="I83:I84" location="'UNIFORMES E EPI''S'!A1" display="Valor obtido na aba &quot;Uniformes e Epi's&quot;"/>
    <hyperlink ref="I98:L98" r:id="rId3" display="¹Link: https://transparencia.stj.jus.br/wp-content/uploads/Manual_do_Modelo_de_Planilhas_de_Custos_do_STJ.pdf"/>
  </hyperlinks>
  <pageMargins left="0.511811024" right="0.511811024" top="0.78740157499999996" bottom="0.78740157499999996" header="0.31496062000000002" footer="0.31496062000000002"/>
  <pageSetup paperSize="9" scale="50" fitToHeight="0" orientation="portrait" r:id="rId4"/>
  <legacyDrawing r:id="rId5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112"/>
  <sheetViews>
    <sheetView zoomScale="60" zoomScaleNormal="60" workbookViewId="0">
      <selection activeCell="J2" sqref="J2"/>
    </sheetView>
  </sheetViews>
  <sheetFormatPr defaultRowHeight="15" x14ac:dyDescent="0.25"/>
  <cols>
    <col min="1" max="1" width="3.28515625" style="8" customWidth="1"/>
    <col min="2" max="2" width="8.7109375" style="8" customWidth="1"/>
    <col min="3" max="3" width="72.28515625" style="8" customWidth="1"/>
    <col min="4" max="4" width="32.140625" style="8" customWidth="1"/>
    <col min="5" max="5" width="37.7109375" style="8" customWidth="1"/>
    <col min="6" max="6" width="38.140625" style="8" customWidth="1"/>
    <col min="7" max="7" width="25.5703125" style="8" customWidth="1"/>
    <col min="8" max="8" width="2.28515625" style="8" customWidth="1"/>
    <col min="9" max="9" width="60.7109375" style="8" customWidth="1"/>
    <col min="10" max="11" width="55.7109375" style="8" customWidth="1"/>
    <col min="12" max="12" width="4.140625" style="8" customWidth="1"/>
    <col min="13" max="13" width="12.5703125" style="8" customWidth="1"/>
    <col min="14" max="14" width="13.85546875" style="8" customWidth="1"/>
    <col min="15" max="15" width="14" style="8" customWidth="1"/>
    <col min="16" max="16" width="14.28515625" style="8" customWidth="1"/>
    <col min="17" max="17" width="15.140625" style="8" customWidth="1"/>
    <col min="18" max="18" width="16" style="8" customWidth="1"/>
    <col min="19" max="19" width="14.7109375" style="8" customWidth="1"/>
    <col min="20" max="20" width="13" style="8" customWidth="1"/>
    <col min="21" max="16384" width="9.140625" style="8"/>
  </cols>
  <sheetData>
    <row r="1" spans="2:23" ht="24.95" customHeight="1" thickBot="1" x14ac:dyDescent="0.4">
      <c r="B1" s="610" t="s">
        <v>39</v>
      </c>
      <c r="C1" s="611"/>
      <c r="D1" s="611"/>
      <c r="E1" s="611"/>
      <c r="F1" s="611"/>
      <c r="G1" s="612"/>
      <c r="H1" s="110"/>
      <c r="I1" s="502" t="s">
        <v>54</v>
      </c>
      <c r="J1" s="503"/>
      <c r="K1" s="503"/>
      <c r="L1" s="503"/>
      <c r="M1" s="258"/>
      <c r="N1" s="258"/>
      <c r="O1" s="258"/>
      <c r="P1" s="258"/>
      <c r="Q1" s="258"/>
      <c r="R1" s="258"/>
      <c r="S1" s="258"/>
      <c r="T1" s="258"/>
      <c r="U1" s="259"/>
      <c r="V1" s="259"/>
      <c r="W1" s="259"/>
    </row>
    <row r="2" spans="2:23" ht="24.95" customHeight="1" x14ac:dyDescent="0.35">
      <c r="B2" s="613" t="s">
        <v>0</v>
      </c>
      <c r="C2" s="614"/>
      <c r="D2" s="614"/>
      <c r="E2" s="615"/>
      <c r="F2" s="616"/>
      <c r="G2" s="617"/>
      <c r="H2" s="111"/>
      <c r="I2" s="291" t="s">
        <v>58</v>
      </c>
      <c r="J2" s="425" t="s">
        <v>294</v>
      </c>
      <c r="K2" s="273"/>
      <c r="L2" s="273"/>
      <c r="M2" s="260"/>
      <c r="N2" s="260"/>
      <c r="O2" s="260"/>
      <c r="P2" s="260"/>
      <c r="Q2" s="260"/>
      <c r="R2" s="260"/>
      <c r="S2" s="260"/>
      <c r="T2" s="260"/>
      <c r="U2" s="259"/>
      <c r="V2" s="259"/>
      <c r="W2" s="259"/>
    </row>
    <row r="3" spans="2:23" ht="24.95" customHeight="1" x14ac:dyDescent="0.35">
      <c r="B3" s="596" t="s">
        <v>1</v>
      </c>
      <c r="C3" s="597"/>
      <c r="D3" s="597"/>
      <c r="E3" s="595"/>
      <c r="F3" s="547"/>
      <c r="G3" s="548"/>
      <c r="H3" s="115"/>
      <c r="I3" s="292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59"/>
      <c r="V3" s="259"/>
      <c r="W3" s="259"/>
    </row>
    <row r="4" spans="2:23" ht="24.95" customHeight="1" x14ac:dyDescent="0.35">
      <c r="B4" s="596" t="s">
        <v>2</v>
      </c>
      <c r="C4" s="597"/>
      <c r="D4" s="597"/>
      <c r="E4" s="595"/>
      <c r="F4" s="547"/>
      <c r="G4" s="548"/>
      <c r="H4" s="115"/>
      <c r="I4" s="292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59"/>
      <c r="W4" s="259"/>
    </row>
    <row r="5" spans="2:23" ht="24.95" customHeight="1" x14ac:dyDescent="0.35">
      <c r="B5" s="598" t="s">
        <v>55</v>
      </c>
      <c r="C5" s="599"/>
      <c r="D5" s="600"/>
      <c r="E5" s="601"/>
      <c r="F5" s="602"/>
      <c r="G5" s="603"/>
      <c r="H5" s="115"/>
      <c r="I5" s="292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59"/>
      <c r="W5" s="259"/>
    </row>
    <row r="6" spans="2:23" ht="24.95" customHeight="1" x14ac:dyDescent="0.35">
      <c r="B6" s="596" t="s">
        <v>3</v>
      </c>
      <c r="C6" s="597"/>
      <c r="D6" s="597"/>
      <c r="E6" s="595" t="s">
        <v>56</v>
      </c>
      <c r="F6" s="547"/>
      <c r="G6" s="548"/>
      <c r="H6" s="115"/>
      <c r="I6" s="292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59"/>
      <c r="V6" s="259"/>
      <c r="W6" s="259"/>
    </row>
    <row r="7" spans="2:23" ht="24.95" customHeight="1" x14ac:dyDescent="0.35">
      <c r="B7" s="618" t="s">
        <v>40</v>
      </c>
      <c r="C7" s="619"/>
      <c r="D7" s="619"/>
      <c r="E7" s="601"/>
      <c r="F7" s="602"/>
      <c r="G7" s="603"/>
      <c r="H7" s="115"/>
      <c r="I7" s="292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59"/>
      <c r="V7" s="259"/>
      <c r="W7" s="259"/>
    </row>
    <row r="8" spans="2:23" ht="24.95" customHeight="1" x14ac:dyDescent="0.35">
      <c r="B8" s="607" t="s">
        <v>57</v>
      </c>
      <c r="C8" s="608"/>
      <c r="D8" s="609"/>
      <c r="E8" s="601"/>
      <c r="F8" s="602"/>
      <c r="G8" s="603"/>
      <c r="H8" s="115"/>
      <c r="I8" s="292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59"/>
      <c r="V8" s="259"/>
      <c r="W8" s="259"/>
    </row>
    <row r="9" spans="2:23" ht="24.95" customHeight="1" x14ac:dyDescent="0.35">
      <c r="B9" s="607" t="s">
        <v>45</v>
      </c>
      <c r="C9" s="608"/>
      <c r="D9" s="609"/>
      <c r="E9" s="595" t="s">
        <v>201</v>
      </c>
      <c r="F9" s="547"/>
      <c r="G9" s="548"/>
      <c r="H9" s="111"/>
      <c r="I9" s="292" t="s">
        <v>59</v>
      </c>
      <c r="J9" s="262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59"/>
      <c r="V9" s="259"/>
      <c r="W9" s="259"/>
    </row>
    <row r="10" spans="2:23" ht="24.95" customHeight="1" x14ac:dyDescent="0.35">
      <c r="B10" s="596" t="s">
        <v>4</v>
      </c>
      <c r="C10" s="597"/>
      <c r="D10" s="597"/>
      <c r="E10" s="595">
        <v>12</v>
      </c>
      <c r="F10" s="547"/>
      <c r="G10" s="548"/>
      <c r="H10" s="115"/>
      <c r="I10" s="292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59"/>
      <c r="V10" s="259"/>
      <c r="W10" s="259"/>
    </row>
    <row r="11" spans="2:23" ht="24.95" customHeight="1" x14ac:dyDescent="0.35">
      <c r="B11" s="598" t="s">
        <v>122</v>
      </c>
      <c r="C11" s="599"/>
      <c r="D11" s="600"/>
      <c r="E11" s="601" t="s">
        <v>123</v>
      </c>
      <c r="F11" s="602"/>
      <c r="G11" s="603"/>
      <c r="H11" s="115"/>
      <c r="I11" s="292" t="s">
        <v>124</v>
      </c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59"/>
      <c r="V11" s="259"/>
      <c r="W11" s="259"/>
    </row>
    <row r="12" spans="2:23" ht="24.95" customHeight="1" x14ac:dyDescent="0.35">
      <c r="B12" s="604"/>
      <c r="C12" s="605"/>
      <c r="D12" s="605"/>
      <c r="E12" s="605"/>
      <c r="F12" s="595"/>
      <c r="G12" s="606"/>
      <c r="H12" s="115"/>
      <c r="I12" s="292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59"/>
      <c r="V12" s="259"/>
      <c r="W12" s="259"/>
    </row>
    <row r="13" spans="2:23" ht="24.95" customHeight="1" x14ac:dyDescent="0.35">
      <c r="B13" s="581" t="s">
        <v>41</v>
      </c>
      <c r="C13" s="582"/>
      <c r="D13" s="583"/>
      <c r="E13" s="587" t="s">
        <v>168</v>
      </c>
      <c r="F13" s="588"/>
      <c r="G13" s="589"/>
      <c r="H13" s="115"/>
      <c r="I13" s="292"/>
      <c r="J13" s="262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59"/>
      <c r="V13" s="259"/>
      <c r="W13" s="259"/>
    </row>
    <row r="14" spans="2:23" ht="24.95" customHeight="1" x14ac:dyDescent="0.35">
      <c r="B14" s="584"/>
      <c r="C14" s="585"/>
      <c r="D14" s="586"/>
      <c r="E14" s="590" t="s">
        <v>184</v>
      </c>
      <c r="F14" s="591"/>
      <c r="G14" s="592"/>
      <c r="H14" s="115"/>
      <c r="I14" s="292"/>
      <c r="J14" s="262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59"/>
      <c r="V14" s="259"/>
      <c r="W14" s="259"/>
    </row>
    <row r="15" spans="2:23" ht="24.95" customHeight="1" thickBot="1" x14ac:dyDescent="0.4">
      <c r="B15" s="593" t="s">
        <v>42</v>
      </c>
      <c r="C15" s="594"/>
      <c r="D15" s="594"/>
      <c r="E15" s="595">
        <v>1</v>
      </c>
      <c r="F15" s="547"/>
      <c r="G15" s="548"/>
      <c r="H15" s="115"/>
      <c r="I15" s="293"/>
      <c r="J15" s="262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59"/>
      <c r="V15" s="259"/>
      <c r="W15" s="259"/>
    </row>
    <row r="16" spans="2:23" ht="24.95" customHeight="1" x14ac:dyDescent="0.35">
      <c r="B16" s="578" t="s">
        <v>5</v>
      </c>
      <c r="C16" s="579"/>
      <c r="D16" s="579"/>
      <c r="E16" s="579"/>
      <c r="F16" s="579"/>
      <c r="G16" s="580"/>
      <c r="H16" s="115"/>
      <c r="I16" s="115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59"/>
      <c r="V16" s="259"/>
      <c r="W16" s="259"/>
    </row>
    <row r="17" spans="2:23" ht="24.95" customHeight="1" thickBot="1" x14ac:dyDescent="0.4">
      <c r="B17" s="533" t="s">
        <v>49</v>
      </c>
      <c r="C17" s="528"/>
      <c r="D17" s="528"/>
      <c r="E17" s="528"/>
      <c r="F17" s="528"/>
      <c r="G17" s="534"/>
      <c r="H17" s="115"/>
      <c r="I17" s="115"/>
      <c r="J17" s="111"/>
      <c r="K17" s="111"/>
      <c r="L17" s="111"/>
      <c r="M17" s="266"/>
      <c r="N17" s="266"/>
      <c r="O17" s="266"/>
      <c r="P17" s="266"/>
      <c r="Q17" s="266"/>
      <c r="R17" s="266"/>
      <c r="S17" s="266"/>
      <c r="T17" s="266"/>
      <c r="U17" s="259"/>
      <c r="V17" s="259"/>
      <c r="W17" s="259"/>
    </row>
    <row r="18" spans="2:23" ht="24.95" customHeight="1" x14ac:dyDescent="0.35">
      <c r="B18" s="347" t="s">
        <v>62</v>
      </c>
      <c r="C18" s="346" t="s">
        <v>63</v>
      </c>
      <c r="D18" s="348" t="s">
        <v>64</v>
      </c>
      <c r="E18" s="348" t="s">
        <v>65</v>
      </c>
      <c r="F18" s="348" t="s">
        <v>66</v>
      </c>
      <c r="G18" s="123" t="s">
        <v>67</v>
      </c>
      <c r="H18" s="115"/>
      <c r="I18" s="112" t="s">
        <v>58</v>
      </c>
      <c r="J18" s="114"/>
      <c r="K18" s="216"/>
      <c r="L18" s="273"/>
      <c r="M18" s="260"/>
      <c r="N18" s="260"/>
      <c r="O18" s="260"/>
      <c r="P18" s="260"/>
      <c r="Q18" s="260"/>
      <c r="R18" s="260"/>
      <c r="S18" s="260"/>
      <c r="T18" s="260"/>
      <c r="U18" s="259"/>
      <c r="V18" s="259"/>
      <c r="W18" s="259"/>
    </row>
    <row r="19" spans="2:23" ht="24.95" customHeight="1" x14ac:dyDescent="0.35">
      <c r="B19" s="124" t="s">
        <v>6</v>
      </c>
      <c r="C19" s="125" t="s">
        <v>43</v>
      </c>
      <c r="D19" s="126" t="s">
        <v>68</v>
      </c>
      <c r="E19" s="127">
        <v>1</v>
      </c>
      <c r="F19" s="128">
        <v>0</v>
      </c>
      <c r="G19" s="129">
        <f>F19</f>
        <v>0</v>
      </c>
      <c r="H19" s="111"/>
      <c r="I19" s="369" t="s">
        <v>61</v>
      </c>
      <c r="J19" s="389"/>
      <c r="K19" s="261"/>
      <c r="L19" s="260"/>
      <c r="M19" s="260"/>
      <c r="N19" s="260"/>
      <c r="O19" s="260"/>
      <c r="P19" s="260"/>
      <c r="Q19" s="260"/>
      <c r="R19" s="260"/>
      <c r="S19" s="260"/>
      <c r="T19" s="260"/>
      <c r="U19" s="259"/>
      <c r="V19" s="259"/>
      <c r="W19" s="259"/>
    </row>
    <row r="20" spans="2:23" ht="24.95" customHeight="1" x14ac:dyDescent="0.35">
      <c r="B20" s="124" t="s">
        <v>7</v>
      </c>
      <c r="C20" s="125" t="s">
        <v>44</v>
      </c>
      <c r="D20" s="126" t="s">
        <v>68</v>
      </c>
      <c r="E20" s="127">
        <v>220</v>
      </c>
      <c r="F20" s="132">
        <f>(G19+G21)/E20</f>
        <v>0</v>
      </c>
      <c r="G20" s="129">
        <f>F20</f>
        <v>0</v>
      </c>
      <c r="H20" s="111"/>
      <c r="I20" s="116" t="s">
        <v>159</v>
      </c>
      <c r="J20" s="118"/>
      <c r="K20" s="217"/>
      <c r="L20" s="262"/>
      <c r="M20" s="262"/>
      <c r="N20" s="262"/>
      <c r="O20" s="262"/>
      <c r="P20" s="262"/>
      <c r="Q20" s="260"/>
      <c r="R20" s="260"/>
      <c r="S20" s="260"/>
      <c r="T20" s="260"/>
      <c r="U20" s="259"/>
      <c r="V20" s="259"/>
      <c r="W20" s="259"/>
    </row>
    <row r="21" spans="2:23" ht="24.95" customHeight="1" x14ac:dyDescent="0.35">
      <c r="B21" s="124" t="s">
        <v>8</v>
      </c>
      <c r="C21" s="125" t="s">
        <v>180</v>
      </c>
      <c r="D21" s="133">
        <v>0</v>
      </c>
      <c r="E21" s="134">
        <v>0</v>
      </c>
      <c r="F21" s="132">
        <f>F19*D21</f>
        <v>0</v>
      </c>
      <c r="G21" s="129">
        <f>F21</f>
        <v>0</v>
      </c>
      <c r="H21" s="111"/>
      <c r="I21" s="250"/>
      <c r="J21" s="371"/>
      <c r="K21" s="283"/>
      <c r="L21" s="284"/>
      <c r="M21" s="284"/>
      <c r="N21" s="284"/>
      <c r="O21" s="284"/>
      <c r="P21" s="284"/>
      <c r="Q21" s="284"/>
      <c r="R21" s="284"/>
      <c r="S21" s="284"/>
      <c r="T21" s="284"/>
      <c r="U21" s="259"/>
      <c r="V21" s="259"/>
      <c r="W21" s="259"/>
    </row>
    <row r="22" spans="2:23" ht="24.95" customHeight="1" x14ac:dyDescent="0.35">
      <c r="B22" s="124" t="s">
        <v>9</v>
      </c>
      <c r="C22" s="125" t="s">
        <v>69</v>
      </c>
      <c r="D22" s="133">
        <v>0</v>
      </c>
      <c r="E22" s="134">
        <v>0</v>
      </c>
      <c r="F22" s="132">
        <f>F20*D22</f>
        <v>0</v>
      </c>
      <c r="G22" s="129">
        <f>F22*E22</f>
        <v>0</v>
      </c>
      <c r="H22" s="111"/>
      <c r="I22" s="135"/>
      <c r="J22" s="137"/>
      <c r="K22" s="263"/>
      <c r="L22" s="264"/>
      <c r="M22" s="264"/>
      <c r="N22" s="264"/>
      <c r="O22" s="264"/>
      <c r="P22" s="264"/>
      <c r="Q22" s="264"/>
      <c r="R22" s="264"/>
      <c r="S22" s="264"/>
      <c r="T22" s="264"/>
      <c r="U22" s="259"/>
      <c r="V22" s="259"/>
      <c r="W22" s="259"/>
    </row>
    <row r="23" spans="2:23" ht="24.95" customHeight="1" thickBot="1" x14ac:dyDescent="0.4">
      <c r="B23" s="124" t="s">
        <v>10</v>
      </c>
      <c r="C23" s="125" t="s">
        <v>11</v>
      </c>
      <c r="D23" s="138"/>
      <c r="E23" s="132" t="s">
        <v>46</v>
      </c>
      <c r="F23" s="132"/>
      <c r="G23" s="129"/>
      <c r="H23" s="139"/>
      <c r="I23" s="140" t="s">
        <v>154</v>
      </c>
      <c r="J23" s="119"/>
      <c r="K23" s="217"/>
      <c r="L23" s="262"/>
      <c r="M23" s="262"/>
      <c r="N23" s="262"/>
      <c r="O23" s="262"/>
      <c r="P23" s="262"/>
      <c r="Q23" s="262"/>
      <c r="R23" s="262"/>
      <c r="S23" s="262"/>
      <c r="T23" s="262"/>
      <c r="U23" s="259"/>
      <c r="V23" s="259"/>
      <c r="W23" s="259"/>
    </row>
    <row r="24" spans="2:23" ht="24.95" customHeight="1" x14ac:dyDescent="0.35">
      <c r="B24" s="142"/>
      <c r="C24" s="143"/>
      <c r="D24" s="143"/>
      <c r="E24" s="528" t="s">
        <v>50</v>
      </c>
      <c r="F24" s="529"/>
      <c r="G24" s="144">
        <f>G19+G21+G22</f>
        <v>0</v>
      </c>
      <c r="H24" s="139"/>
      <c r="I24" s="139"/>
      <c r="J24" s="111"/>
      <c r="K24" s="111"/>
      <c r="L24" s="111"/>
      <c r="M24" s="260"/>
      <c r="N24" s="260"/>
      <c r="O24" s="260"/>
      <c r="P24" s="260"/>
      <c r="Q24" s="260"/>
      <c r="R24" s="260"/>
      <c r="S24" s="260"/>
      <c r="T24" s="260"/>
      <c r="U24" s="259"/>
      <c r="V24" s="259"/>
      <c r="W24" s="259"/>
    </row>
    <row r="25" spans="2:23" s="36" customFormat="1" ht="55.5" customHeight="1" x14ac:dyDescent="0.35">
      <c r="B25" s="621" t="s">
        <v>70</v>
      </c>
      <c r="C25" s="621"/>
      <c r="D25" s="621"/>
      <c r="E25" s="621"/>
      <c r="F25" s="621"/>
      <c r="G25" s="621"/>
      <c r="H25" s="139"/>
      <c r="I25" s="139"/>
      <c r="J25" s="111"/>
      <c r="K25" s="111"/>
      <c r="L25" s="111"/>
      <c r="M25" s="260"/>
      <c r="N25" s="260"/>
      <c r="O25" s="260"/>
      <c r="P25" s="260"/>
      <c r="Q25" s="260"/>
      <c r="R25" s="260"/>
      <c r="S25" s="260"/>
      <c r="T25" s="260"/>
      <c r="U25" s="259"/>
      <c r="V25" s="259"/>
      <c r="W25" s="259"/>
    </row>
    <row r="26" spans="2:23" ht="24.95" customHeight="1" x14ac:dyDescent="0.35">
      <c r="B26" s="546"/>
      <c r="C26" s="547"/>
      <c r="D26" s="547"/>
      <c r="E26" s="547"/>
      <c r="F26" s="547"/>
      <c r="G26" s="548"/>
      <c r="H26" s="115"/>
      <c r="I26" s="115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259"/>
      <c r="V26" s="259"/>
      <c r="W26" s="259"/>
    </row>
    <row r="27" spans="2:23" ht="24.95" customHeight="1" x14ac:dyDescent="0.35">
      <c r="B27" s="533" t="s">
        <v>13</v>
      </c>
      <c r="C27" s="528"/>
      <c r="D27" s="528"/>
      <c r="E27" s="528"/>
      <c r="F27" s="528"/>
      <c r="G27" s="534"/>
      <c r="H27" s="115"/>
      <c r="I27" s="115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259"/>
      <c r="V27" s="259"/>
      <c r="W27" s="259"/>
    </row>
    <row r="28" spans="2:23" ht="24.95" customHeight="1" thickBot="1" x14ac:dyDescent="0.4">
      <c r="B28" s="552" t="s">
        <v>72</v>
      </c>
      <c r="C28" s="553"/>
      <c r="D28" s="553"/>
      <c r="E28" s="553"/>
      <c r="F28" s="553"/>
      <c r="G28" s="554"/>
      <c r="H28" s="115"/>
      <c r="I28" s="115"/>
      <c r="J28" s="111"/>
      <c r="K28" s="111"/>
      <c r="L28" s="111"/>
      <c r="M28" s="260"/>
      <c r="N28" s="260"/>
      <c r="O28" s="260"/>
      <c r="P28" s="260"/>
      <c r="Q28" s="260"/>
      <c r="R28" s="260"/>
      <c r="S28" s="260"/>
      <c r="T28" s="260"/>
      <c r="U28" s="259"/>
      <c r="V28" s="259"/>
      <c r="W28" s="259"/>
    </row>
    <row r="29" spans="2:23" ht="24.95" customHeight="1" x14ac:dyDescent="0.35">
      <c r="B29" s="347" t="s">
        <v>73</v>
      </c>
      <c r="C29" s="576" t="s">
        <v>74</v>
      </c>
      <c r="D29" s="555"/>
      <c r="E29" s="577"/>
      <c r="F29" s="348" t="s">
        <v>64</v>
      </c>
      <c r="G29" s="123" t="s">
        <v>67</v>
      </c>
      <c r="H29" s="115"/>
      <c r="I29" s="647" t="s">
        <v>58</v>
      </c>
      <c r="J29" s="648"/>
      <c r="K29" s="648"/>
      <c r="L29" s="649"/>
      <c r="M29" s="260"/>
      <c r="N29" s="260"/>
      <c r="O29" s="260"/>
      <c r="P29" s="260"/>
      <c r="Q29" s="260"/>
      <c r="R29" s="260"/>
      <c r="S29" s="260"/>
      <c r="T29" s="260"/>
      <c r="U29" s="259"/>
      <c r="V29" s="259"/>
      <c r="W29" s="259"/>
    </row>
    <row r="30" spans="2:23" ht="57" customHeight="1" x14ac:dyDescent="0.35">
      <c r="B30" s="124" t="s">
        <v>6</v>
      </c>
      <c r="C30" s="531" t="s">
        <v>75</v>
      </c>
      <c r="D30" s="542"/>
      <c r="E30" s="146" t="s">
        <v>76</v>
      </c>
      <c r="F30" s="146">
        <v>8.3299999999999999E-2</v>
      </c>
      <c r="G30" s="147">
        <f>G24*F30</f>
        <v>0</v>
      </c>
      <c r="H30" s="115"/>
      <c r="I30" s="504" t="s">
        <v>79</v>
      </c>
      <c r="J30" s="505"/>
      <c r="K30" s="505"/>
      <c r="L30" s="506"/>
      <c r="M30" s="262"/>
      <c r="N30" s="262"/>
      <c r="O30" s="262"/>
      <c r="P30" s="262"/>
      <c r="Q30" s="262"/>
      <c r="R30" s="262"/>
      <c r="S30" s="262"/>
      <c r="T30" s="262"/>
      <c r="U30" s="259"/>
      <c r="V30" s="259"/>
      <c r="W30" s="259"/>
    </row>
    <row r="31" spans="2:23" ht="24.95" customHeight="1" thickBot="1" x14ac:dyDescent="0.4">
      <c r="B31" s="124" t="s">
        <v>7</v>
      </c>
      <c r="C31" s="531" t="s">
        <v>48</v>
      </c>
      <c r="D31" s="542"/>
      <c r="E31" s="148" t="s">
        <v>77</v>
      </c>
      <c r="F31" s="148">
        <v>0.121</v>
      </c>
      <c r="G31" s="147">
        <f>G24*F31</f>
        <v>0</v>
      </c>
      <c r="H31" s="115"/>
      <c r="I31" s="655" t="s">
        <v>80</v>
      </c>
      <c r="J31" s="656"/>
      <c r="K31" s="656"/>
      <c r="L31" s="657"/>
      <c r="M31" s="260"/>
      <c r="N31" s="260"/>
      <c r="O31" s="260"/>
      <c r="P31" s="260"/>
      <c r="Q31" s="260"/>
      <c r="R31" s="260"/>
      <c r="S31" s="260"/>
      <c r="T31" s="260"/>
      <c r="U31" s="259"/>
      <c r="V31" s="259"/>
      <c r="W31" s="259"/>
    </row>
    <row r="32" spans="2:23" ht="24.95" customHeight="1" x14ac:dyDescent="0.35">
      <c r="B32" s="149"/>
      <c r="C32" s="150"/>
      <c r="D32" s="150"/>
      <c r="E32" s="151"/>
      <c r="F32" s="152" t="s">
        <v>71</v>
      </c>
      <c r="G32" s="153">
        <f>G30+G31</f>
        <v>0</v>
      </c>
      <c r="H32" s="115"/>
      <c r="I32" s="115"/>
      <c r="J32" s="111"/>
      <c r="K32" s="111"/>
      <c r="L32" s="111"/>
      <c r="M32" s="260"/>
      <c r="N32" s="260"/>
      <c r="O32" s="260"/>
      <c r="P32" s="260"/>
      <c r="Q32" s="260"/>
      <c r="R32" s="260"/>
      <c r="S32" s="260"/>
      <c r="T32" s="260"/>
      <c r="U32" s="259"/>
      <c r="V32" s="259"/>
      <c r="W32" s="259"/>
    </row>
    <row r="33" spans="2:23" ht="24.95" customHeight="1" x14ac:dyDescent="0.35">
      <c r="B33" s="124" t="s">
        <v>8</v>
      </c>
      <c r="C33" s="570" t="s">
        <v>78</v>
      </c>
      <c r="D33" s="571"/>
      <c r="E33" s="571"/>
      <c r="F33" s="572"/>
      <c r="G33" s="154">
        <f>F45*G32</f>
        <v>0</v>
      </c>
      <c r="H33" s="115"/>
      <c r="I33" s="115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259"/>
      <c r="V33" s="259"/>
      <c r="W33" s="259"/>
    </row>
    <row r="34" spans="2:23" ht="24.95" customHeight="1" x14ac:dyDescent="0.35">
      <c r="B34" s="155"/>
      <c r="C34" s="156"/>
      <c r="D34" s="156"/>
      <c r="E34" s="156"/>
      <c r="F34" s="157" t="s">
        <v>84</v>
      </c>
      <c r="G34" s="158">
        <f>G32+G33</f>
        <v>0</v>
      </c>
      <c r="H34" s="115"/>
      <c r="I34" s="115"/>
      <c r="J34" s="111"/>
      <c r="K34" s="111"/>
      <c r="L34" s="111"/>
      <c r="M34" s="260"/>
      <c r="N34" s="260"/>
      <c r="O34" s="260"/>
      <c r="P34" s="260"/>
      <c r="Q34" s="260"/>
      <c r="R34" s="260"/>
      <c r="S34" s="260"/>
      <c r="T34" s="260"/>
      <c r="U34" s="276"/>
      <c r="V34" s="259"/>
      <c r="W34" s="259"/>
    </row>
    <row r="35" spans="2:23" ht="64.5" customHeight="1" thickBot="1" x14ac:dyDescent="0.4">
      <c r="B35" s="573" t="s">
        <v>82</v>
      </c>
      <c r="C35" s="574"/>
      <c r="D35" s="574"/>
      <c r="E35" s="574"/>
      <c r="F35" s="574"/>
      <c r="G35" s="575"/>
      <c r="H35" s="111"/>
      <c r="I35" s="111"/>
      <c r="J35" s="111"/>
      <c r="K35" s="111"/>
      <c r="L35" s="111"/>
      <c r="M35" s="260"/>
      <c r="N35" s="260"/>
      <c r="O35" s="260"/>
      <c r="P35" s="260"/>
      <c r="Q35" s="260"/>
      <c r="R35" s="260"/>
      <c r="S35" s="260"/>
      <c r="T35" s="260"/>
      <c r="U35" s="276"/>
      <c r="V35" s="259"/>
      <c r="W35" s="259"/>
    </row>
    <row r="36" spans="2:23" ht="24.95" customHeight="1" x14ac:dyDescent="0.35">
      <c r="B36" s="159" t="s">
        <v>81</v>
      </c>
      <c r="C36" s="569" t="s">
        <v>83</v>
      </c>
      <c r="D36" s="569"/>
      <c r="E36" s="569"/>
      <c r="F36" s="350" t="s">
        <v>64</v>
      </c>
      <c r="G36" s="161" t="s">
        <v>67</v>
      </c>
      <c r="H36" s="111"/>
      <c r="I36" s="647" t="s">
        <v>58</v>
      </c>
      <c r="J36" s="648"/>
      <c r="K36" s="648"/>
      <c r="L36" s="649"/>
      <c r="M36" s="260"/>
      <c r="N36" s="260"/>
      <c r="O36" s="260"/>
      <c r="P36" s="260"/>
      <c r="Q36" s="260"/>
      <c r="R36" s="260"/>
      <c r="S36" s="260"/>
      <c r="T36" s="260"/>
      <c r="U36" s="276"/>
      <c r="V36" s="259"/>
      <c r="W36" s="259"/>
    </row>
    <row r="37" spans="2:23" ht="24.95" customHeight="1" x14ac:dyDescent="0.35">
      <c r="B37" s="357" t="s">
        <v>6</v>
      </c>
      <c r="C37" s="541" t="s">
        <v>14</v>
      </c>
      <c r="D37" s="531"/>
      <c r="E37" s="542"/>
      <c r="F37" s="146">
        <v>0.2</v>
      </c>
      <c r="G37" s="163">
        <f>G24*F37</f>
        <v>0</v>
      </c>
      <c r="H37" s="111"/>
      <c r="I37" s="116" t="s">
        <v>85</v>
      </c>
      <c r="J37" s="117"/>
      <c r="K37" s="117"/>
      <c r="L37" s="118"/>
      <c r="M37" s="262"/>
      <c r="N37" s="262"/>
      <c r="O37" s="262"/>
      <c r="P37" s="262"/>
      <c r="Q37" s="262"/>
      <c r="R37" s="262"/>
      <c r="S37" s="262"/>
      <c r="T37" s="262"/>
      <c r="U37" s="276"/>
      <c r="V37" s="259"/>
      <c r="W37" s="259"/>
    </row>
    <row r="38" spans="2:23" ht="24.95" customHeight="1" x14ac:dyDescent="0.35">
      <c r="B38" s="357" t="s">
        <v>7</v>
      </c>
      <c r="C38" s="541" t="s">
        <v>15</v>
      </c>
      <c r="D38" s="531"/>
      <c r="E38" s="542"/>
      <c r="F38" s="148">
        <v>2.5000000000000001E-2</v>
      </c>
      <c r="G38" s="163">
        <f>G24*F38</f>
        <v>0</v>
      </c>
      <c r="H38" s="111"/>
      <c r="I38" s="116" t="s">
        <v>85</v>
      </c>
      <c r="J38" s="117"/>
      <c r="K38" s="117"/>
      <c r="L38" s="118"/>
      <c r="M38" s="262"/>
      <c r="N38" s="262"/>
      <c r="O38" s="262"/>
      <c r="P38" s="262"/>
      <c r="Q38" s="262"/>
      <c r="R38" s="262"/>
      <c r="S38" s="262"/>
      <c r="T38" s="262"/>
      <c r="U38" s="276"/>
      <c r="V38" s="259"/>
      <c r="W38" s="259"/>
    </row>
    <row r="39" spans="2:23" ht="66" customHeight="1" x14ac:dyDescent="0.35">
      <c r="B39" s="357" t="s">
        <v>8</v>
      </c>
      <c r="C39" s="541" t="s">
        <v>86</v>
      </c>
      <c r="D39" s="531"/>
      <c r="E39" s="542"/>
      <c r="F39" s="164">
        <v>0.06</v>
      </c>
      <c r="G39" s="165">
        <f>G24*F39</f>
        <v>0</v>
      </c>
      <c r="H39" s="166"/>
      <c r="I39" s="504" t="s">
        <v>275</v>
      </c>
      <c r="J39" s="505"/>
      <c r="K39" s="505"/>
      <c r="L39" s="506"/>
      <c r="M39" s="262"/>
      <c r="N39" s="262"/>
      <c r="O39" s="262"/>
      <c r="P39" s="262"/>
      <c r="Q39" s="262"/>
      <c r="R39" s="262"/>
      <c r="S39" s="262"/>
      <c r="T39" s="262"/>
      <c r="U39" s="276"/>
      <c r="V39" s="259"/>
      <c r="W39" s="259"/>
    </row>
    <row r="40" spans="2:23" ht="24.95" customHeight="1" x14ac:dyDescent="0.35">
      <c r="B40" s="357" t="s">
        <v>9</v>
      </c>
      <c r="C40" s="541" t="s">
        <v>16</v>
      </c>
      <c r="D40" s="531"/>
      <c r="E40" s="542"/>
      <c r="F40" s="148">
        <v>1.4999999999999999E-2</v>
      </c>
      <c r="G40" s="163">
        <f>G24*F40</f>
        <v>0</v>
      </c>
      <c r="H40" s="111"/>
      <c r="I40" s="116" t="s">
        <v>85</v>
      </c>
      <c r="J40" s="117"/>
      <c r="K40" s="117"/>
      <c r="L40" s="118"/>
      <c r="M40" s="262"/>
      <c r="N40" s="262"/>
      <c r="O40" s="262"/>
      <c r="P40" s="262"/>
      <c r="Q40" s="262"/>
      <c r="R40" s="262"/>
      <c r="S40" s="262"/>
      <c r="T40" s="262"/>
      <c r="U40" s="276"/>
      <c r="V40" s="259"/>
      <c r="W40" s="259"/>
    </row>
    <row r="41" spans="2:23" ht="24.95" customHeight="1" x14ac:dyDescent="0.35">
      <c r="B41" s="357" t="s">
        <v>10</v>
      </c>
      <c r="C41" s="541" t="s">
        <v>47</v>
      </c>
      <c r="D41" s="531"/>
      <c r="E41" s="542"/>
      <c r="F41" s="148">
        <v>0.01</v>
      </c>
      <c r="G41" s="163">
        <f>G24*F41</f>
        <v>0</v>
      </c>
      <c r="H41" s="111"/>
      <c r="I41" s="116" t="s">
        <v>85</v>
      </c>
      <c r="J41" s="117"/>
      <c r="K41" s="117"/>
      <c r="L41" s="118"/>
      <c r="M41" s="262"/>
      <c r="N41" s="262"/>
      <c r="O41" s="262"/>
      <c r="P41" s="262"/>
      <c r="Q41" s="262"/>
      <c r="R41" s="262"/>
      <c r="S41" s="262"/>
      <c r="T41" s="262"/>
      <c r="U41" s="276"/>
      <c r="V41" s="259"/>
      <c r="W41" s="259"/>
    </row>
    <row r="42" spans="2:23" ht="24.95" customHeight="1" x14ac:dyDescent="0.35">
      <c r="B42" s="357" t="s">
        <v>12</v>
      </c>
      <c r="C42" s="541" t="s">
        <v>17</v>
      </c>
      <c r="D42" s="531"/>
      <c r="E42" s="542"/>
      <c r="F42" s="148">
        <v>6.0000000000000001E-3</v>
      </c>
      <c r="G42" s="163">
        <f>G24*F42</f>
        <v>0</v>
      </c>
      <c r="H42" s="111"/>
      <c r="I42" s="116" t="s">
        <v>85</v>
      </c>
      <c r="J42" s="117"/>
      <c r="K42" s="117"/>
      <c r="L42" s="118"/>
      <c r="M42" s="262"/>
      <c r="N42" s="262"/>
      <c r="O42" s="262"/>
      <c r="P42" s="262"/>
      <c r="Q42" s="262"/>
      <c r="R42" s="262"/>
      <c r="S42" s="262"/>
      <c r="T42" s="262"/>
      <c r="U42" s="276"/>
      <c r="V42" s="259"/>
      <c r="W42" s="259"/>
    </row>
    <row r="43" spans="2:23" ht="24.95" customHeight="1" x14ac:dyDescent="0.35">
      <c r="B43" s="357" t="s">
        <v>18</v>
      </c>
      <c r="C43" s="541" t="s">
        <v>19</v>
      </c>
      <c r="D43" s="531"/>
      <c r="E43" s="542"/>
      <c r="F43" s="148">
        <v>2E-3</v>
      </c>
      <c r="G43" s="163">
        <f>G24*F43</f>
        <v>0</v>
      </c>
      <c r="H43" s="111"/>
      <c r="I43" s="116" t="s">
        <v>85</v>
      </c>
      <c r="J43" s="117"/>
      <c r="K43" s="117"/>
      <c r="L43" s="118"/>
      <c r="M43" s="262"/>
      <c r="N43" s="262"/>
      <c r="O43" s="262"/>
      <c r="P43" s="262"/>
      <c r="Q43" s="262"/>
      <c r="R43" s="262"/>
      <c r="S43" s="262"/>
      <c r="T43" s="262"/>
      <c r="U43" s="276"/>
      <c r="V43" s="259"/>
      <c r="W43" s="259"/>
    </row>
    <row r="44" spans="2:23" ht="24.95" customHeight="1" thickBot="1" x14ac:dyDescent="0.4">
      <c r="B44" s="357" t="s">
        <v>20</v>
      </c>
      <c r="C44" s="541" t="s">
        <v>21</v>
      </c>
      <c r="D44" s="531"/>
      <c r="E44" s="542"/>
      <c r="F44" s="148">
        <v>0.08</v>
      </c>
      <c r="G44" s="163">
        <f>G24*F44</f>
        <v>0</v>
      </c>
      <c r="H44" s="111"/>
      <c r="I44" s="140" t="s">
        <v>85</v>
      </c>
      <c r="J44" s="141"/>
      <c r="K44" s="141"/>
      <c r="L44" s="119"/>
      <c r="M44" s="262"/>
      <c r="N44" s="262"/>
      <c r="O44" s="262"/>
      <c r="P44" s="262"/>
      <c r="Q44" s="262"/>
      <c r="R44" s="262"/>
      <c r="S44" s="262"/>
      <c r="T44" s="262"/>
      <c r="U44" s="276"/>
      <c r="V44" s="259"/>
      <c r="W44" s="259"/>
    </row>
    <row r="45" spans="2:23" ht="24.95" customHeight="1" x14ac:dyDescent="0.35">
      <c r="B45" s="169"/>
      <c r="C45" s="170"/>
      <c r="D45" s="171"/>
      <c r="E45" s="172" t="s">
        <v>87</v>
      </c>
      <c r="F45" s="172">
        <f>SUM(F37:F44)</f>
        <v>0.39800000000000008</v>
      </c>
      <c r="G45" s="173">
        <f>SUM(G37:G44)</f>
        <v>0</v>
      </c>
      <c r="H45" s="111"/>
      <c r="I45" s="111"/>
      <c r="J45" s="111"/>
      <c r="K45" s="111"/>
      <c r="L45" s="111"/>
      <c r="M45" s="1"/>
      <c r="N45" s="1"/>
      <c r="O45" s="260"/>
      <c r="P45" s="260"/>
      <c r="Q45" s="260"/>
      <c r="R45" s="260"/>
      <c r="S45" s="260"/>
      <c r="T45" s="260"/>
      <c r="U45" s="276"/>
      <c r="V45" s="259"/>
      <c r="W45" s="259"/>
    </row>
    <row r="46" spans="2:23" ht="24.95" customHeight="1" thickBot="1" x14ac:dyDescent="0.4">
      <c r="B46" s="552" t="s">
        <v>22</v>
      </c>
      <c r="C46" s="553"/>
      <c r="D46" s="553"/>
      <c r="E46" s="553"/>
      <c r="F46" s="553"/>
      <c r="G46" s="554"/>
      <c r="H46" s="111"/>
      <c r="I46" s="111"/>
      <c r="J46" s="111"/>
      <c r="K46" s="111"/>
      <c r="L46" s="111"/>
      <c r="M46" s="1"/>
      <c r="N46" s="1"/>
      <c r="O46" s="266"/>
      <c r="P46" s="266"/>
      <c r="Q46" s="266"/>
      <c r="R46" s="266"/>
      <c r="S46" s="266"/>
      <c r="T46" s="266"/>
      <c r="U46" s="289"/>
      <c r="V46" s="259"/>
      <c r="W46" s="259"/>
    </row>
    <row r="47" spans="2:23" ht="24.95" customHeight="1" x14ac:dyDescent="0.35">
      <c r="B47" s="347" t="s">
        <v>88</v>
      </c>
      <c r="C47" s="555" t="s">
        <v>89</v>
      </c>
      <c r="D47" s="555"/>
      <c r="E47" s="555"/>
      <c r="F47" s="555"/>
      <c r="G47" s="123" t="s">
        <v>67</v>
      </c>
      <c r="H47" s="111"/>
      <c r="I47" s="647" t="s">
        <v>58</v>
      </c>
      <c r="J47" s="648"/>
      <c r="K47" s="648"/>
      <c r="L47" s="649"/>
      <c r="M47" s="260"/>
      <c r="N47" s="260"/>
      <c r="O47" s="260"/>
      <c r="P47" s="260"/>
      <c r="Q47" s="260"/>
      <c r="R47" s="260"/>
      <c r="S47" s="260"/>
      <c r="T47" s="260"/>
      <c r="U47" s="289"/>
      <c r="V47" s="259"/>
      <c r="W47" s="259"/>
    </row>
    <row r="48" spans="2:23" ht="35.1" customHeight="1" x14ac:dyDescent="0.35">
      <c r="B48" s="556" t="s">
        <v>6</v>
      </c>
      <c r="C48" s="558" t="s">
        <v>90</v>
      </c>
      <c r="D48" s="349" t="s">
        <v>91</v>
      </c>
      <c r="E48" s="175" t="s">
        <v>92</v>
      </c>
      <c r="F48" s="176" t="s">
        <v>94</v>
      </c>
      <c r="G48" s="560">
        <f>IF((D49*E49*F49)-(G19*0.06)&lt;0,0,((D49*E49*F49)-(G19*0.06)))</f>
        <v>126</v>
      </c>
      <c r="H48" s="177"/>
      <c r="I48" s="504" t="s">
        <v>276</v>
      </c>
      <c r="J48" s="505"/>
      <c r="K48" s="505"/>
      <c r="L48" s="506"/>
      <c r="M48" s="268"/>
      <c r="N48" s="268"/>
      <c r="O48" s="268"/>
      <c r="P48" s="268"/>
      <c r="Q48" s="268"/>
      <c r="R48" s="268"/>
      <c r="S48" s="268"/>
      <c r="T48" s="268"/>
      <c r="U48" s="289"/>
      <c r="V48" s="259"/>
      <c r="W48" s="259"/>
    </row>
    <row r="49" spans="2:23" ht="35.1" customHeight="1" x14ac:dyDescent="0.35">
      <c r="B49" s="557"/>
      <c r="C49" s="559"/>
      <c r="D49" s="178">
        <v>2</v>
      </c>
      <c r="E49" s="175">
        <v>4.2</v>
      </c>
      <c r="F49" s="179">
        <v>15</v>
      </c>
      <c r="G49" s="561"/>
      <c r="H49" s="177"/>
      <c r="I49" s="504"/>
      <c r="J49" s="505"/>
      <c r="K49" s="505"/>
      <c r="L49" s="506"/>
      <c r="M49" s="268"/>
      <c r="N49" s="268"/>
      <c r="O49" s="268"/>
      <c r="P49" s="268"/>
      <c r="Q49" s="268"/>
      <c r="R49" s="268"/>
      <c r="S49" s="268"/>
      <c r="T49" s="268"/>
      <c r="U49" s="289"/>
      <c r="V49" s="259"/>
      <c r="W49" s="259"/>
    </row>
    <row r="50" spans="2:23" ht="35.1" customHeight="1" x14ac:dyDescent="0.35">
      <c r="B50" s="556" t="s">
        <v>7</v>
      </c>
      <c r="C50" s="562" t="s">
        <v>93</v>
      </c>
      <c r="D50" s="563"/>
      <c r="E50" s="180" t="s">
        <v>92</v>
      </c>
      <c r="F50" s="181" t="s">
        <v>94</v>
      </c>
      <c r="G50" s="560">
        <f>(E51*F51)*(100%-20%)</f>
        <v>0</v>
      </c>
      <c r="H50" s="177"/>
      <c r="I50" s="504" t="s">
        <v>175</v>
      </c>
      <c r="J50" s="505"/>
      <c r="K50" s="505"/>
      <c r="L50" s="506"/>
      <c r="M50" s="268"/>
      <c r="N50" s="268"/>
      <c r="O50" s="268"/>
      <c r="P50" s="260"/>
      <c r="Q50" s="260"/>
      <c r="R50" s="268"/>
      <c r="S50" s="268"/>
      <c r="T50" s="268"/>
      <c r="U50" s="289"/>
      <c r="V50" s="259"/>
      <c r="W50" s="259"/>
    </row>
    <row r="51" spans="2:23" ht="35.1" customHeight="1" x14ac:dyDescent="0.35">
      <c r="B51" s="557"/>
      <c r="C51" s="564"/>
      <c r="D51" s="565"/>
      <c r="E51" s="182">
        <v>0</v>
      </c>
      <c r="F51" s="183">
        <v>15</v>
      </c>
      <c r="G51" s="561"/>
      <c r="H51" s="184"/>
      <c r="I51" s="504"/>
      <c r="J51" s="505"/>
      <c r="K51" s="505"/>
      <c r="L51" s="506"/>
      <c r="M51" s="268"/>
      <c r="N51" s="268"/>
      <c r="O51" s="268"/>
      <c r="P51" s="260"/>
      <c r="Q51" s="260"/>
      <c r="R51" s="268"/>
      <c r="S51" s="268"/>
      <c r="T51" s="268"/>
      <c r="U51" s="289"/>
      <c r="V51" s="259"/>
      <c r="W51" s="259"/>
    </row>
    <row r="52" spans="2:23" ht="24.95" customHeight="1" x14ac:dyDescent="0.35">
      <c r="B52" s="357" t="s">
        <v>8</v>
      </c>
      <c r="C52" s="512" t="s">
        <v>95</v>
      </c>
      <c r="D52" s="513"/>
      <c r="E52" s="513"/>
      <c r="F52" s="514"/>
      <c r="G52" s="165">
        <v>0</v>
      </c>
      <c r="H52" s="185"/>
      <c r="I52" s="628" t="s">
        <v>174</v>
      </c>
      <c r="J52" s="629"/>
      <c r="K52" s="629"/>
      <c r="L52" s="246"/>
      <c r="M52" s="260"/>
      <c r="N52" s="260"/>
      <c r="O52" s="260"/>
      <c r="P52" s="260"/>
      <c r="Q52" s="260"/>
      <c r="R52" s="260"/>
      <c r="S52" s="260"/>
      <c r="T52" s="260"/>
      <c r="U52" s="289"/>
      <c r="V52" s="259"/>
      <c r="W52" s="259"/>
    </row>
    <row r="53" spans="2:23" ht="24.95" customHeight="1" x14ac:dyDescent="0.35">
      <c r="B53" s="357" t="s">
        <v>9</v>
      </c>
      <c r="C53" s="512" t="s">
        <v>96</v>
      </c>
      <c r="D53" s="513"/>
      <c r="E53" s="513"/>
      <c r="F53" s="514"/>
      <c r="G53" s="186">
        <v>0</v>
      </c>
      <c r="H53" s="139"/>
      <c r="I53" s="116" t="s">
        <v>174</v>
      </c>
      <c r="J53" s="245"/>
      <c r="K53" s="245"/>
      <c r="L53" s="246"/>
      <c r="M53" s="260"/>
      <c r="N53" s="260"/>
      <c r="O53" s="260"/>
      <c r="P53" s="260"/>
      <c r="Q53" s="260"/>
      <c r="R53" s="260"/>
      <c r="S53" s="260"/>
      <c r="T53" s="260"/>
      <c r="U53" s="289"/>
      <c r="V53" s="259"/>
      <c r="W53" s="259"/>
    </row>
    <row r="54" spans="2:23" ht="24.95" customHeight="1" x14ac:dyDescent="0.35">
      <c r="B54" s="357" t="s">
        <v>10</v>
      </c>
      <c r="C54" s="512" t="s">
        <v>97</v>
      </c>
      <c r="D54" s="513"/>
      <c r="E54" s="513"/>
      <c r="F54" s="514"/>
      <c r="G54" s="187">
        <v>0</v>
      </c>
      <c r="H54" s="139"/>
      <c r="I54" s="116" t="s">
        <v>61</v>
      </c>
      <c r="J54" s="245"/>
      <c r="K54" s="245"/>
      <c r="L54" s="246"/>
      <c r="M54" s="260"/>
      <c r="N54" s="260"/>
      <c r="O54" s="260"/>
      <c r="P54" s="260"/>
      <c r="Q54" s="260"/>
      <c r="R54" s="260"/>
      <c r="S54" s="260"/>
      <c r="T54" s="260"/>
      <c r="U54" s="289"/>
      <c r="V54" s="259"/>
      <c r="W54" s="259"/>
    </row>
    <row r="55" spans="2:23" ht="24.95" customHeight="1" thickBot="1" x14ac:dyDescent="0.4">
      <c r="B55" s="357" t="s">
        <v>18</v>
      </c>
      <c r="C55" s="535" t="s">
        <v>11</v>
      </c>
      <c r="D55" s="536"/>
      <c r="E55" s="536"/>
      <c r="F55" s="537"/>
      <c r="G55" s="187"/>
      <c r="H55" s="139"/>
      <c r="I55" s="140" t="s">
        <v>154</v>
      </c>
      <c r="J55" s="252"/>
      <c r="K55" s="252"/>
      <c r="L55" s="279"/>
      <c r="M55" s="260"/>
      <c r="N55" s="260"/>
      <c r="O55" s="260"/>
      <c r="P55" s="260"/>
      <c r="Q55" s="260"/>
      <c r="R55" s="260"/>
      <c r="S55" s="260"/>
      <c r="T55" s="260"/>
      <c r="U55" s="259"/>
      <c r="V55" s="259"/>
      <c r="W55" s="259"/>
    </row>
    <row r="56" spans="2:23" ht="24.95" customHeight="1" x14ac:dyDescent="0.35">
      <c r="B56" s="169"/>
      <c r="C56" s="170"/>
      <c r="D56" s="170"/>
      <c r="E56" s="170"/>
      <c r="F56" s="188" t="s">
        <v>71</v>
      </c>
      <c r="G56" s="173">
        <f>SUM(G48:G55)</f>
        <v>126</v>
      </c>
      <c r="H56" s="111"/>
      <c r="I56" s="653"/>
      <c r="J56" s="653"/>
      <c r="K56" s="653"/>
      <c r="L56" s="653"/>
      <c r="M56" s="654"/>
      <c r="N56" s="654"/>
      <c r="O56" s="654"/>
      <c r="P56" s="654"/>
      <c r="Q56" s="654"/>
      <c r="R56" s="654"/>
      <c r="S56" s="654"/>
      <c r="T56" s="654"/>
      <c r="U56" s="259"/>
      <c r="V56" s="259"/>
      <c r="W56" s="259"/>
    </row>
    <row r="57" spans="2:23" ht="24.95" customHeight="1" x14ac:dyDescent="0.35">
      <c r="B57" s="142"/>
      <c r="C57" s="143"/>
      <c r="D57" s="143"/>
      <c r="E57" s="143"/>
      <c r="F57" s="294" t="s">
        <v>23</v>
      </c>
      <c r="G57" s="190">
        <f>G34+G45+G56</f>
        <v>126</v>
      </c>
      <c r="H57" s="111"/>
      <c r="I57" s="658"/>
      <c r="J57" s="658"/>
      <c r="K57" s="658"/>
      <c r="L57" s="658"/>
      <c r="M57" s="658"/>
      <c r="N57" s="658"/>
      <c r="O57" s="658"/>
      <c r="P57" s="658"/>
      <c r="Q57" s="658"/>
      <c r="R57" s="658"/>
      <c r="S57" s="658"/>
      <c r="T57" s="658"/>
      <c r="U57" s="259"/>
      <c r="V57" s="259"/>
      <c r="W57" s="259"/>
    </row>
    <row r="58" spans="2:23" ht="24.95" customHeight="1" x14ac:dyDescent="0.35">
      <c r="B58" s="566"/>
      <c r="C58" s="567"/>
      <c r="D58" s="567"/>
      <c r="E58" s="567"/>
      <c r="F58" s="567"/>
      <c r="G58" s="568"/>
      <c r="H58" s="111"/>
      <c r="I58" s="658"/>
      <c r="J58" s="658"/>
      <c r="K58" s="658"/>
      <c r="L58" s="658"/>
      <c r="M58" s="658"/>
      <c r="N58" s="658"/>
      <c r="O58" s="658"/>
      <c r="P58" s="658"/>
      <c r="Q58" s="658"/>
      <c r="R58" s="658"/>
      <c r="S58" s="658"/>
      <c r="T58" s="658"/>
      <c r="U58" s="259"/>
      <c r="V58" s="259"/>
      <c r="W58" s="259"/>
    </row>
    <row r="59" spans="2:23" ht="24.95" customHeight="1" thickBot="1" x14ac:dyDescent="0.4">
      <c r="B59" s="533" t="s">
        <v>24</v>
      </c>
      <c r="C59" s="528"/>
      <c r="D59" s="528"/>
      <c r="E59" s="528"/>
      <c r="F59" s="528"/>
      <c r="G59" s="534"/>
      <c r="H59" s="111"/>
      <c r="I59" s="255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259"/>
      <c r="V59" s="259"/>
      <c r="W59" s="259"/>
    </row>
    <row r="60" spans="2:23" ht="24.95" customHeight="1" x14ac:dyDescent="0.35">
      <c r="B60" s="355" t="s">
        <v>99</v>
      </c>
      <c r="C60" s="525" t="s">
        <v>100</v>
      </c>
      <c r="D60" s="525"/>
      <c r="E60" s="525"/>
      <c r="F60" s="351" t="s">
        <v>64</v>
      </c>
      <c r="G60" s="345" t="s">
        <v>67</v>
      </c>
      <c r="H60" s="111"/>
      <c r="I60" s="647" t="s">
        <v>58</v>
      </c>
      <c r="J60" s="648"/>
      <c r="K60" s="648"/>
      <c r="L60" s="649"/>
      <c r="M60" s="261"/>
      <c r="N60" s="260"/>
      <c r="O60" s="260"/>
      <c r="P60" s="260"/>
      <c r="Q60" s="260"/>
      <c r="R60" s="260"/>
      <c r="S60" s="260"/>
      <c r="T60" s="260"/>
      <c r="U60" s="259"/>
      <c r="V60" s="259"/>
      <c r="W60" s="259"/>
    </row>
    <row r="61" spans="2:23" ht="24.95" customHeight="1" x14ac:dyDescent="0.35">
      <c r="B61" s="195" t="s">
        <v>6</v>
      </c>
      <c r="C61" s="543" t="s">
        <v>25</v>
      </c>
      <c r="D61" s="544"/>
      <c r="E61" s="545"/>
      <c r="F61" s="196">
        <v>4.1999999999999997E-3</v>
      </c>
      <c r="G61" s="197">
        <f>G24*F61</f>
        <v>0</v>
      </c>
      <c r="H61" s="111"/>
      <c r="I61" s="504" t="s">
        <v>109</v>
      </c>
      <c r="J61" s="505"/>
      <c r="K61" s="505"/>
      <c r="L61" s="372"/>
      <c r="M61" s="269"/>
      <c r="N61" s="270"/>
      <c r="O61" s="270"/>
      <c r="P61" s="270"/>
      <c r="Q61" s="270"/>
      <c r="R61" s="270"/>
      <c r="S61" s="270"/>
      <c r="T61" s="270"/>
      <c r="U61" s="259"/>
      <c r="V61" s="259"/>
      <c r="W61" s="259"/>
    </row>
    <row r="62" spans="2:23" ht="24.95" customHeight="1" x14ac:dyDescent="0.35">
      <c r="B62" s="195" t="s">
        <v>7</v>
      </c>
      <c r="C62" s="543" t="s">
        <v>26</v>
      </c>
      <c r="D62" s="544"/>
      <c r="E62" s="545"/>
      <c r="F62" s="196">
        <v>2.9999999999999997E-4</v>
      </c>
      <c r="G62" s="197">
        <f>G24*F62</f>
        <v>0</v>
      </c>
      <c r="H62" s="111"/>
      <c r="I62" s="504" t="s">
        <v>109</v>
      </c>
      <c r="J62" s="505"/>
      <c r="K62" s="505"/>
      <c r="L62" s="372"/>
      <c r="M62" s="269"/>
      <c r="N62" s="270"/>
      <c r="O62" s="270"/>
      <c r="P62" s="270"/>
      <c r="Q62" s="270"/>
      <c r="R62" s="270"/>
      <c r="S62" s="270"/>
      <c r="T62" s="270"/>
      <c r="U62" s="259"/>
      <c r="V62" s="259"/>
      <c r="W62" s="259"/>
    </row>
    <row r="63" spans="2:23" ht="24.95" customHeight="1" x14ac:dyDescent="0.35">
      <c r="B63" s="195" t="s">
        <v>8</v>
      </c>
      <c r="C63" s="352" t="s">
        <v>110</v>
      </c>
      <c r="D63" s="353"/>
      <c r="E63" s="354"/>
      <c r="F63" s="196">
        <v>3.44E-2</v>
      </c>
      <c r="G63" s="197">
        <f>G24*F63</f>
        <v>0</v>
      </c>
      <c r="H63" s="111"/>
      <c r="I63" s="504" t="s">
        <v>109</v>
      </c>
      <c r="J63" s="505"/>
      <c r="K63" s="505"/>
      <c r="L63" s="372"/>
      <c r="M63" s="269"/>
      <c r="N63" s="270"/>
      <c r="O63" s="270"/>
      <c r="P63" s="270"/>
      <c r="Q63" s="270"/>
      <c r="R63" s="270"/>
      <c r="S63" s="270"/>
      <c r="T63" s="270"/>
      <c r="U63" s="259"/>
      <c r="V63" s="259"/>
      <c r="W63" s="259"/>
    </row>
    <row r="64" spans="2:23" ht="94.5" customHeight="1" x14ac:dyDescent="0.35">
      <c r="B64" s="344" t="s">
        <v>9</v>
      </c>
      <c r="C64" s="549" t="s">
        <v>101</v>
      </c>
      <c r="D64" s="550"/>
      <c r="E64" s="551"/>
      <c r="F64" s="202">
        <v>1.9400000000000001E-2</v>
      </c>
      <c r="G64" s="203">
        <f>G24*F64</f>
        <v>0</v>
      </c>
      <c r="H64" s="111"/>
      <c r="I64" s="504" t="s">
        <v>98</v>
      </c>
      <c r="J64" s="505"/>
      <c r="K64" s="505"/>
      <c r="L64" s="506"/>
      <c r="M64" s="271"/>
      <c r="N64" s="272"/>
      <c r="O64" s="272"/>
      <c r="P64" s="272"/>
      <c r="Q64" s="272"/>
      <c r="R64" s="272"/>
      <c r="S64" s="272"/>
      <c r="T64" s="272"/>
      <c r="U64" s="259"/>
      <c r="V64" s="259"/>
      <c r="W64" s="259"/>
    </row>
    <row r="65" spans="2:23" ht="24.95" customHeight="1" x14ac:dyDescent="0.35">
      <c r="B65" s="344" t="s">
        <v>10</v>
      </c>
      <c r="C65" s="538" t="s">
        <v>102</v>
      </c>
      <c r="D65" s="539"/>
      <c r="E65" s="540"/>
      <c r="F65" s="204">
        <f>F45</f>
        <v>0.39800000000000008</v>
      </c>
      <c r="G65" s="205">
        <f>G64*F65</f>
        <v>0</v>
      </c>
      <c r="H65" s="111"/>
      <c r="I65" s="233"/>
      <c r="J65" s="234"/>
      <c r="K65" s="234"/>
      <c r="L65" s="281"/>
      <c r="M65" s="267"/>
      <c r="N65" s="268"/>
      <c r="O65" s="268"/>
      <c r="P65" s="268"/>
      <c r="Q65" s="268"/>
      <c r="R65" s="268"/>
      <c r="S65" s="268"/>
      <c r="T65" s="268"/>
      <c r="U65" s="259"/>
      <c r="V65" s="259"/>
      <c r="W65" s="259"/>
    </row>
    <row r="66" spans="2:23" ht="24.95" customHeight="1" x14ac:dyDescent="0.35">
      <c r="B66" s="344" t="s">
        <v>12</v>
      </c>
      <c r="C66" s="512" t="s">
        <v>111</v>
      </c>
      <c r="D66" s="513"/>
      <c r="E66" s="514"/>
      <c r="F66" s="206" t="s">
        <v>112</v>
      </c>
      <c r="G66" s="205">
        <f>F66*G24</f>
        <v>0</v>
      </c>
      <c r="H66" s="111"/>
      <c r="I66" s="504" t="s">
        <v>109</v>
      </c>
      <c r="J66" s="505"/>
      <c r="K66" s="505"/>
      <c r="L66" s="372"/>
      <c r="M66" s="269"/>
      <c r="N66" s="270"/>
      <c r="O66" s="270"/>
      <c r="P66" s="270"/>
      <c r="Q66" s="270"/>
      <c r="R66" s="270"/>
      <c r="S66" s="270"/>
      <c r="T66" s="270"/>
      <c r="U66" s="259"/>
      <c r="V66" s="259"/>
      <c r="W66" s="259"/>
    </row>
    <row r="67" spans="2:23" ht="24.95" customHeight="1" thickBot="1" x14ac:dyDescent="0.4">
      <c r="B67" s="142"/>
      <c r="C67" s="143"/>
      <c r="D67" s="143"/>
      <c r="E67" s="343" t="s">
        <v>52</v>
      </c>
      <c r="F67" s="208">
        <f>SUM(F61:F66)</f>
        <v>0.45630000000000009</v>
      </c>
      <c r="G67" s="190">
        <f>SUM(G61:G66)</f>
        <v>0</v>
      </c>
      <c r="H67" s="111"/>
      <c r="I67" s="644" t="s">
        <v>274</v>
      </c>
      <c r="J67" s="645"/>
      <c r="K67" s="645"/>
      <c r="L67" s="646"/>
      <c r="M67" s="1"/>
      <c r="N67" s="266"/>
      <c r="O67" s="266"/>
      <c r="P67" s="266"/>
      <c r="Q67" s="266"/>
      <c r="R67" s="266"/>
      <c r="S67" s="266"/>
      <c r="T67" s="266"/>
      <c r="U67" s="259"/>
      <c r="V67" s="259"/>
      <c r="W67" s="259"/>
    </row>
    <row r="68" spans="2:23" ht="24.95" customHeight="1" x14ac:dyDescent="0.35">
      <c r="B68" s="546"/>
      <c r="C68" s="547"/>
      <c r="D68" s="547"/>
      <c r="E68" s="547"/>
      <c r="F68" s="547"/>
      <c r="G68" s="548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259"/>
      <c r="V68" s="259"/>
      <c r="W68" s="259"/>
    </row>
    <row r="69" spans="2:23" ht="24.95" customHeight="1" thickBot="1" x14ac:dyDescent="0.4">
      <c r="B69" s="533" t="s">
        <v>27</v>
      </c>
      <c r="C69" s="528"/>
      <c r="D69" s="528"/>
      <c r="E69" s="528"/>
      <c r="F69" s="528"/>
      <c r="G69" s="534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259"/>
      <c r="V69" s="259"/>
      <c r="W69" s="259"/>
    </row>
    <row r="70" spans="2:23" ht="24.95" customHeight="1" x14ac:dyDescent="0.35">
      <c r="B70" s="355" t="s">
        <v>114</v>
      </c>
      <c r="C70" s="525" t="s">
        <v>115</v>
      </c>
      <c r="D70" s="525"/>
      <c r="E70" s="525"/>
      <c r="F70" s="351" t="s">
        <v>64</v>
      </c>
      <c r="G70" s="209" t="s">
        <v>67</v>
      </c>
      <c r="H70" s="111"/>
      <c r="I70" s="112" t="s">
        <v>58</v>
      </c>
      <c r="J70" s="113"/>
      <c r="K70" s="113"/>
      <c r="L70" s="114"/>
      <c r="M70" s="216"/>
      <c r="N70" s="273"/>
      <c r="O70" s="273"/>
      <c r="P70" s="273"/>
      <c r="Q70" s="273"/>
      <c r="R70" s="273"/>
      <c r="S70" s="273"/>
      <c r="T70" s="273"/>
      <c r="U70" s="259"/>
      <c r="V70" s="259"/>
      <c r="W70" s="259"/>
    </row>
    <row r="71" spans="2:23" ht="24.95" customHeight="1" x14ac:dyDescent="0.35">
      <c r="B71" s="195" t="s">
        <v>6</v>
      </c>
      <c r="C71" s="543" t="s">
        <v>103</v>
      </c>
      <c r="D71" s="544"/>
      <c r="E71" s="545"/>
      <c r="F71" s="196">
        <v>8.3299999999999999E-2</v>
      </c>
      <c r="G71" s="197">
        <f>(G19+G21)*F71</f>
        <v>0</v>
      </c>
      <c r="H71" s="111"/>
      <c r="I71" s="210" t="s">
        <v>117</v>
      </c>
      <c r="J71" s="211"/>
      <c r="K71" s="211"/>
      <c r="L71" s="326"/>
      <c r="M71" s="274"/>
      <c r="N71" s="275"/>
      <c r="O71" s="275"/>
      <c r="P71" s="275"/>
      <c r="Q71" s="275"/>
      <c r="R71" s="275"/>
      <c r="S71" s="275"/>
      <c r="T71" s="275"/>
      <c r="U71" s="259"/>
      <c r="V71" s="259"/>
      <c r="W71" s="259"/>
    </row>
    <row r="72" spans="2:23" ht="24.95" customHeight="1" x14ac:dyDescent="0.35">
      <c r="B72" s="195" t="s">
        <v>7</v>
      </c>
      <c r="C72" s="543" t="s">
        <v>116</v>
      </c>
      <c r="D72" s="544"/>
      <c r="E72" s="545"/>
      <c r="F72" s="196">
        <v>1.3899999999999999E-2</v>
      </c>
      <c r="G72" s="197">
        <f>G24*F72</f>
        <v>0</v>
      </c>
      <c r="H72" s="111"/>
      <c r="I72" s="210" t="s">
        <v>109</v>
      </c>
      <c r="J72" s="211"/>
      <c r="K72" s="211"/>
      <c r="L72" s="372"/>
      <c r="M72" s="269"/>
      <c r="N72" s="270"/>
      <c r="O72" s="270"/>
      <c r="P72" s="270"/>
      <c r="Q72" s="270"/>
      <c r="R72" s="270"/>
      <c r="S72" s="270"/>
      <c r="T72" s="270"/>
      <c r="U72" s="259"/>
      <c r="V72" s="259"/>
      <c r="W72" s="259"/>
    </row>
    <row r="73" spans="2:23" ht="24.95" customHeight="1" x14ac:dyDescent="0.35">
      <c r="B73" s="195" t="s">
        <v>8</v>
      </c>
      <c r="C73" s="543" t="s">
        <v>104</v>
      </c>
      <c r="D73" s="544"/>
      <c r="E73" s="545"/>
      <c r="F73" s="196">
        <v>2.8E-3</v>
      </c>
      <c r="G73" s="197">
        <f>G24*F73</f>
        <v>0</v>
      </c>
      <c r="H73" s="111"/>
      <c r="I73" s="210" t="s">
        <v>109</v>
      </c>
      <c r="J73" s="211"/>
      <c r="K73" s="211"/>
      <c r="L73" s="372"/>
      <c r="M73" s="269"/>
      <c r="N73" s="270"/>
      <c r="O73" s="270"/>
      <c r="P73" s="270"/>
      <c r="Q73" s="270"/>
      <c r="R73" s="270"/>
      <c r="S73" s="270"/>
      <c r="T73" s="270"/>
      <c r="U73" s="259"/>
      <c r="V73" s="259"/>
      <c r="W73" s="259"/>
    </row>
    <row r="74" spans="2:23" ht="24.95" customHeight="1" x14ac:dyDescent="0.35">
      <c r="B74" s="344" t="s">
        <v>9</v>
      </c>
      <c r="C74" s="538" t="s">
        <v>113</v>
      </c>
      <c r="D74" s="539"/>
      <c r="E74" s="540"/>
      <c r="F74" s="202">
        <v>2.0000000000000001E-4</v>
      </c>
      <c r="G74" s="203">
        <f>G24*F74</f>
        <v>0</v>
      </c>
      <c r="H74" s="111"/>
      <c r="I74" s="210" t="s">
        <v>109</v>
      </c>
      <c r="J74" s="211"/>
      <c r="K74" s="211"/>
      <c r="L74" s="372"/>
      <c r="M74" s="269"/>
      <c r="N74" s="270"/>
      <c r="O74" s="270"/>
      <c r="P74" s="270"/>
      <c r="Q74" s="270"/>
      <c r="R74" s="270"/>
      <c r="S74" s="270"/>
      <c r="T74" s="270"/>
      <c r="U74" s="259"/>
      <c r="V74" s="259"/>
      <c r="W74" s="259"/>
    </row>
    <row r="75" spans="2:23" ht="24.95" customHeight="1" x14ac:dyDescent="0.35">
      <c r="B75" s="344" t="s">
        <v>10</v>
      </c>
      <c r="C75" s="538" t="s">
        <v>105</v>
      </c>
      <c r="D75" s="539"/>
      <c r="E75" s="540"/>
      <c r="F75" s="212">
        <v>6.9999999999999999E-4</v>
      </c>
      <c r="G75" s="205">
        <f>G24*F75</f>
        <v>0</v>
      </c>
      <c r="H75" s="111"/>
      <c r="I75" s="210" t="s">
        <v>109</v>
      </c>
      <c r="J75" s="211"/>
      <c r="K75" s="211"/>
      <c r="L75" s="372"/>
      <c r="M75" s="269"/>
      <c r="N75" s="270"/>
      <c r="O75" s="270"/>
      <c r="P75" s="270"/>
      <c r="Q75" s="270"/>
      <c r="R75" s="270"/>
      <c r="S75" s="270"/>
      <c r="T75" s="270"/>
      <c r="U75" s="259"/>
      <c r="V75" s="259"/>
      <c r="W75" s="259"/>
    </row>
    <row r="76" spans="2:23" ht="24.95" customHeight="1" x14ac:dyDescent="0.35">
      <c r="B76" s="344" t="s">
        <v>12</v>
      </c>
      <c r="C76" s="512" t="s">
        <v>106</v>
      </c>
      <c r="D76" s="513"/>
      <c r="E76" s="514"/>
      <c r="F76" s="212">
        <v>2.8999999999999998E-3</v>
      </c>
      <c r="G76" s="205">
        <f>G24*F76</f>
        <v>0</v>
      </c>
      <c r="H76" s="111"/>
      <c r="I76" s="210" t="s">
        <v>109</v>
      </c>
      <c r="J76" s="211"/>
      <c r="K76" s="211"/>
      <c r="L76" s="372"/>
      <c r="M76" s="269"/>
      <c r="N76" s="270"/>
      <c r="O76" s="270"/>
      <c r="P76" s="270"/>
      <c r="Q76" s="270"/>
      <c r="R76" s="270"/>
      <c r="S76" s="270"/>
      <c r="T76" s="270"/>
      <c r="U76" s="259"/>
      <c r="V76" s="259"/>
      <c r="W76" s="259"/>
    </row>
    <row r="77" spans="2:23" ht="24.95" customHeight="1" x14ac:dyDescent="0.35">
      <c r="B77" s="344" t="s">
        <v>18</v>
      </c>
      <c r="C77" s="512" t="s">
        <v>28</v>
      </c>
      <c r="D77" s="513"/>
      <c r="E77" s="514"/>
      <c r="F77" s="256"/>
      <c r="G77" s="205"/>
      <c r="H77" s="111"/>
      <c r="I77" s="116" t="s">
        <v>154</v>
      </c>
      <c r="J77" s="245"/>
      <c r="K77" s="245"/>
      <c r="L77" s="246"/>
      <c r="M77" s="261"/>
      <c r="N77" s="260"/>
      <c r="O77" s="260"/>
      <c r="P77" s="260"/>
      <c r="Q77" s="260"/>
      <c r="R77" s="260"/>
      <c r="S77" s="260"/>
      <c r="T77" s="260"/>
      <c r="U77" s="259"/>
      <c r="V77" s="259"/>
      <c r="W77" s="259"/>
    </row>
    <row r="78" spans="2:23" ht="24.95" customHeight="1" x14ac:dyDescent="0.35">
      <c r="B78" s="169"/>
      <c r="C78" s="170"/>
      <c r="D78" s="170"/>
      <c r="E78" s="346" t="s">
        <v>108</v>
      </c>
      <c r="F78" s="214">
        <f>SUM(F71:F77)</f>
        <v>0.1038</v>
      </c>
      <c r="G78" s="173">
        <f>SUM(G71:G77)</f>
        <v>0</v>
      </c>
      <c r="H78" s="111"/>
      <c r="I78" s="247"/>
      <c r="J78" s="245"/>
      <c r="K78" s="245"/>
      <c r="L78" s="246"/>
      <c r="M78" s="260"/>
      <c r="N78" s="260"/>
      <c r="O78" s="260"/>
      <c r="P78" s="260"/>
      <c r="Q78" s="260"/>
      <c r="R78" s="260"/>
      <c r="S78" s="260"/>
      <c r="T78" s="260"/>
      <c r="U78" s="259"/>
      <c r="V78" s="259"/>
      <c r="W78" s="259"/>
    </row>
    <row r="79" spans="2:23" ht="24.95" customHeight="1" x14ac:dyDescent="0.35">
      <c r="B79" s="344" t="s">
        <v>20</v>
      </c>
      <c r="C79" s="541" t="s">
        <v>107</v>
      </c>
      <c r="D79" s="531"/>
      <c r="E79" s="531"/>
      <c r="F79" s="542"/>
      <c r="G79" s="205">
        <f>G78*F45</f>
        <v>0</v>
      </c>
      <c r="H79" s="111"/>
      <c r="I79" s="247"/>
      <c r="J79" s="245"/>
      <c r="K79" s="245"/>
      <c r="L79" s="246"/>
      <c r="M79" s="111"/>
      <c r="N79" s="111"/>
      <c r="O79" s="111"/>
      <c r="P79" s="111"/>
      <c r="Q79" s="111"/>
      <c r="R79" s="111"/>
      <c r="S79" s="111"/>
      <c r="T79" s="111"/>
      <c r="U79" s="259"/>
      <c r="V79" s="259"/>
      <c r="W79" s="259"/>
    </row>
    <row r="80" spans="2:23" ht="24.95" customHeight="1" thickBot="1" x14ac:dyDescent="0.4">
      <c r="B80" s="142"/>
      <c r="C80" s="143"/>
      <c r="D80" s="143"/>
      <c r="E80" s="143"/>
      <c r="F80" s="294" t="s">
        <v>29</v>
      </c>
      <c r="G80" s="190">
        <f>G78+G79</f>
        <v>0</v>
      </c>
      <c r="H80" s="111"/>
      <c r="I80" s="644" t="s">
        <v>274</v>
      </c>
      <c r="J80" s="645"/>
      <c r="K80" s="645"/>
      <c r="L80" s="646"/>
      <c r="M80" s="111"/>
      <c r="N80" s="111"/>
      <c r="O80" s="111"/>
      <c r="P80" s="111"/>
      <c r="Q80" s="111"/>
      <c r="R80" s="111"/>
      <c r="S80" s="111"/>
      <c r="T80" s="111"/>
      <c r="U80" s="259"/>
      <c r="V80" s="259"/>
      <c r="W80" s="259"/>
    </row>
    <row r="81" spans="2:24" ht="24.95" customHeight="1" x14ac:dyDescent="0.35">
      <c r="B81" s="530"/>
      <c r="C81" s="531"/>
      <c r="D81" s="531"/>
      <c r="E81" s="531"/>
      <c r="F81" s="531"/>
      <c r="G81" s="532"/>
      <c r="H81" s="111"/>
      <c r="I81" s="111"/>
      <c r="J81" s="111"/>
      <c r="K81" s="111"/>
      <c r="L81" s="111"/>
      <c r="M81" s="260"/>
      <c r="N81" s="260"/>
      <c r="O81" s="260"/>
      <c r="P81" s="260"/>
      <c r="Q81" s="260"/>
      <c r="R81" s="260"/>
      <c r="S81" s="260"/>
      <c r="T81" s="260"/>
      <c r="U81" s="276"/>
      <c r="V81" s="259"/>
      <c r="W81" s="259"/>
    </row>
    <row r="82" spans="2:24" ht="24.95" customHeight="1" thickBot="1" x14ac:dyDescent="0.4">
      <c r="B82" s="533" t="s">
        <v>30</v>
      </c>
      <c r="C82" s="528"/>
      <c r="D82" s="528"/>
      <c r="E82" s="528"/>
      <c r="F82" s="528"/>
      <c r="G82" s="534"/>
      <c r="H82" s="111"/>
      <c r="I82" s="111"/>
      <c r="J82" s="111"/>
      <c r="K82" s="111"/>
      <c r="L82" s="111"/>
      <c r="M82" s="260"/>
      <c r="N82" s="260"/>
      <c r="O82" s="260"/>
      <c r="P82" s="260"/>
      <c r="Q82" s="260"/>
      <c r="R82" s="260"/>
      <c r="S82" s="260"/>
      <c r="T82" s="260"/>
      <c r="U82" s="276"/>
      <c r="V82" s="259"/>
      <c r="W82" s="259"/>
    </row>
    <row r="83" spans="2:24" ht="24.95" customHeight="1" x14ac:dyDescent="0.35">
      <c r="B83" s="355" t="s">
        <v>152</v>
      </c>
      <c r="C83" s="525" t="s">
        <v>153</v>
      </c>
      <c r="D83" s="525"/>
      <c r="E83" s="525"/>
      <c r="F83" s="525"/>
      <c r="G83" s="209" t="s">
        <v>67</v>
      </c>
      <c r="H83" s="111"/>
      <c r="I83" s="291" t="s">
        <v>58</v>
      </c>
      <c r="J83" s="216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76"/>
      <c r="V83" s="259"/>
      <c r="W83" s="259"/>
    </row>
    <row r="84" spans="2:24" ht="24.95" customHeight="1" x14ac:dyDescent="0.35">
      <c r="B84" s="357" t="s">
        <v>6</v>
      </c>
      <c r="C84" s="512" t="s">
        <v>31</v>
      </c>
      <c r="D84" s="513"/>
      <c r="E84" s="513"/>
      <c r="F84" s="514"/>
      <c r="G84" s="129">
        <f>'UNIFORMES E EPI''S'!G50+'UNIFORMES E EPI''S'!G51+'UNIFORMES E EPI''S'!G52</f>
        <v>0</v>
      </c>
      <c r="H84" s="111"/>
      <c r="I84" s="637" t="s">
        <v>256</v>
      </c>
      <c r="J84" s="261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76"/>
      <c r="V84" s="259"/>
      <c r="W84" s="259"/>
    </row>
    <row r="85" spans="2:24" ht="24.95" customHeight="1" x14ac:dyDescent="0.35">
      <c r="B85" s="357" t="s">
        <v>7</v>
      </c>
      <c r="C85" s="512" t="s">
        <v>173</v>
      </c>
      <c r="D85" s="513"/>
      <c r="E85" s="513"/>
      <c r="F85" s="514"/>
      <c r="G85" s="129">
        <v>0</v>
      </c>
      <c r="H85" s="111"/>
      <c r="I85" s="637"/>
      <c r="J85" s="261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76"/>
      <c r="V85" s="259"/>
      <c r="W85" s="259"/>
    </row>
    <row r="86" spans="2:24" ht="24.95" customHeight="1" x14ac:dyDescent="0.35">
      <c r="B86" s="357" t="s">
        <v>8</v>
      </c>
      <c r="C86" s="535" t="s">
        <v>32</v>
      </c>
      <c r="D86" s="536"/>
      <c r="E86" s="536"/>
      <c r="F86" s="537"/>
      <c r="G86" s="163">
        <v>0</v>
      </c>
      <c r="H86" s="111"/>
      <c r="I86" s="292"/>
      <c r="J86" s="261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76"/>
      <c r="V86" s="259"/>
      <c r="W86" s="259"/>
    </row>
    <row r="87" spans="2:24" ht="24.95" customHeight="1" thickBot="1" x14ac:dyDescent="0.4">
      <c r="B87" s="357" t="s">
        <v>9</v>
      </c>
      <c r="C87" s="512" t="s">
        <v>11</v>
      </c>
      <c r="D87" s="513"/>
      <c r="E87" s="513"/>
      <c r="F87" s="514"/>
      <c r="G87" s="129"/>
      <c r="H87" s="111"/>
      <c r="I87" s="293" t="s">
        <v>154</v>
      </c>
      <c r="J87" s="261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76"/>
      <c r="V87" s="259"/>
      <c r="W87" s="259"/>
    </row>
    <row r="88" spans="2:24" ht="24.95" customHeight="1" x14ac:dyDescent="0.35">
      <c r="B88" s="142"/>
      <c r="C88" s="143"/>
      <c r="D88" s="143"/>
      <c r="E88" s="143"/>
      <c r="F88" s="294" t="s">
        <v>51</v>
      </c>
      <c r="G88" s="190">
        <f>SUM(G84:G87)</f>
        <v>0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259"/>
      <c r="V88" s="259"/>
      <c r="W88" s="259"/>
    </row>
    <row r="89" spans="2:24" ht="24.95" customHeight="1" x14ac:dyDescent="0.35">
      <c r="B89" s="218"/>
      <c r="C89" s="219"/>
      <c r="D89" s="219"/>
      <c r="E89" s="220"/>
      <c r="F89" s="220"/>
      <c r="G89" s="22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259"/>
      <c r="V89" s="259"/>
      <c r="W89" s="259"/>
    </row>
    <row r="90" spans="2:24" ht="24.95" customHeight="1" thickBot="1" x14ac:dyDescent="0.4">
      <c r="B90" s="533" t="s">
        <v>33</v>
      </c>
      <c r="C90" s="528"/>
      <c r="D90" s="528"/>
      <c r="E90" s="528"/>
      <c r="F90" s="528"/>
      <c r="G90" s="534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259"/>
      <c r="V90" s="259"/>
      <c r="W90" s="259"/>
    </row>
    <row r="91" spans="2:24" ht="54.75" customHeight="1" x14ac:dyDescent="0.35">
      <c r="B91" s="355" t="s">
        <v>118</v>
      </c>
      <c r="C91" s="222" t="s">
        <v>119</v>
      </c>
      <c r="D91" s="222" t="s">
        <v>139</v>
      </c>
      <c r="E91" s="222" t="s">
        <v>125</v>
      </c>
      <c r="F91" s="222" t="s">
        <v>127</v>
      </c>
      <c r="G91" s="209" t="s">
        <v>67</v>
      </c>
      <c r="H91" s="111"/>
      <c r="I91" s="112" t="s">
        <v>58</v>
      </c>
      <c r="J91" s="113"/>
      <c r="K91" s="113"/>
      <c r="L91" s="114"/>
      <c r="M91" s="216"/>
      <c r="N91" s="273"/>
      <c r="O91" s="273"/>
      <c r="P91" s="273"/>
      <c r="Q91" s="273"/>
      <c r="R91" s="273"/>
      <c r="S91" s="273"/>
      <c r="T91" s="273"/>
      <c r="U91" s="276"/>
      <c r="V91" s="276"/>
      <c r="W91" s="276"/>
      <c r="X91" s="83"/>
    </row>
    <row r="92" spans="2:24" ht="50.1" customHeight="1" x14ac:dyDescent="0.35">
      <c r="B92" s="357" t="s">
        <v>6</v>
      </c>
      <c r="C92" s="223" t="s">
        <v>34</v>
      </c>
      <c r="D92" s="224">
        <f>G24+G57+G67+G80+G88</f>
        <v>126</v>
      </c>
      <c r="E92" s="225"/>
      <c r="F92" s="226">
        <v>0.05</v>
      </c>
      <c r="G92" s="129">
        <f>D92*F92</f>
        <v>6.3000000000000007</v>
      </c>
      <c r="H92" s="111"/>
      <c r="I92" s="510" t="s">
        <v>120</v>
      </c>
      <c r="J92" s="511"/>
      <c r="K92" s="511"/>
      <c r="L92" s="326"/>
      <c r="M92" s="274"/>
      <c r="N92" s="620"/>
      <c r="O92" s="620"/>
      <c r="P92" s="620"/>
      <c r="Q92" s="620"/>
      <c r="R92" s="620"/>
      <c r="S92" s="620"/>
      <c r="T92" s="620"/>
      <c r="U92" s="620"/>
      <c r="V92" s="620"/>
      <c r="W92" s="276"/>
      <c r="X92" s="83"/>
    </row>
    <row r="93" spans="2:24" ht="50.1" customHeight="1" x14ac:dyDescent="0.3">
      <c r="B93" s="357" t="s">
        <v>7</v>
      </c>
      <c r="C93" s="223" t="s">
        <v>35</v>
      </c>
      <c r="D93" s="224">
        <f>G24+G57+G67+G80+G88+G92</f>
        <v>132.30000000000001</v>
      </c>
      <c r="E93" s="225"/>
      <c r="F93" s="226">
        <v>0.1</v>
      </c>
      <c r="G93" s="129">
        <f>D93*F93</f>
        <v>13.230000000000002</v>
      </c>
      <c r="H93" s="111"/>
      <c r="I93" s="504" t="s">
        <v>121</v>
      </c>
      <c r="J93" s="505"/>
      <c r="K93" s="505"/>
      <c r="L93" s="506"/>
      <c r="M93" s="217"/>
      <c r="N93" s="262"/>
      <c r="O93" s="262"/>
      <c r="P93" s="620"/>
      <c r="Q93" s="620"/>
      <c r="R93" s="620"/>
      <c r="S93" s="620"/>
      <c r="T93" s="620"/>
      <c r="U93" s="620"/>
      <c r="V93" s="620"/>
      <c r="W93" s="620"/>
      <c r="X93" s="97"/>
    </row>
    <row r="94" spans="2:24" ht="24.95" customHeight="1" x14ac:dyDescent="0.35">
      <c r="B94" s="357" t="s">
        <v>8</v>
      </c>
      <c r="C94" s="227" t="s">
        <v>128</v>
      </c>
      <c r="D94" s="228">
        <f>D92+G92+G93</f>
        <v>145.53</v>
      </c>
      <c r="E94" s="176"/>
      <c r="F94" s="179"/>
      <c r="G94" s="147">
        <f>D94/(1-E98)</f>
        <v>163.97746478873239</v>
      </c>
      <c r="H94" s="111"/>
      <c r="I94" s="116" t="s">
        <v>140</v>
      </c>
      <c r="J94" s="117"/>
      <c r="K94" s="117"/>
      <c r="L94" s="118"/>
      <c r="M94" s="217"/>
      <c r="N94" s="262"/>
      <c r="O94" s="262"/>
      <c r="P94" s="262"/>
      <c r="Q94" s="262"/>
      <c r="R94" s="262"/>
      <c r="S94" s="262"/>
      <c r="T94" s="262"/>
      <c r="U94" s="276"/>
      <c r="V94" s="276"/>
      <c r="W94" s="276"/>
      <c r="X94" s="83"/>
    </row>
    <row r="95" spans="2:24" ht="24.95" customHeight="1" x14ac:dyDescent="0.35">
      <c r="B95" s="357" t="s">
        <v>9</v>
      </c>
      <c r="C95" s="125" t="s">
        <v>36</v>
      </c>
      <c r="D95" s="229"/>
      <c r="E95" s="230">
        <v>1.6500000000000001E-2</v>
      </c>
      <c r="F95" s="231"/>
      <c r="G95" s="147">
        <f>G94*E95</f>
        <v>2.7056281690140844</v>
      </c>
      <c r="H95" s="111"/>
      <c r="I95" s="116" t="s">
        <v>156</v>
      </c>
      <c r="J95" s="117"/>
      <c r="K95" s="117"/>
      <c r="L95" s="118"/>
      <c r="M95" s="217"/>
      <c r="N95" s="262"/>
      <c r="O95" s="262"/>
      <c r="P95" s="262"/>
      <c r="Q95" s="262"/>
      <c r="R95" s="262"/>
      <c r="S95" s="262"/>
      <c r="T95" s="262"/>
      <c r="U95" s="276"/>
      <c r="V95" s="276"/>
      <c r="W95" s="276"/>
      <c r="X95" s="83"/>
    </row>
    <row r="96" spans="2:24" ht="24.95" customHeight="1" x14ac:dyDescent="0.35">
      <c r="B96" s="357" t="s">
        <v>9</v>
      </c>
      <c r="C96" s="125" t="s">
        <v>37</v>
      </c>
      <c r="D96" s="229"/>
      <c r="E96" s="230">
        <v>7.5999999999999998E-2</v>
      </c>
      <c r="F96" s="231"/>
      <c r="G96" s="147">
        <f>G94*E96</f>
        <v>12.462287323943661</v>
      </c>
      <c r="H96" s="111"/>
      <c r="I96" s="116" t="s">
        <v>156</v>
      </c>
      <c r="J96" s="117"/>
      <c r="K96" s="117"/>
      <c r="L96" s="118"/>
      <c r="M96" s="217"/>
      <c r="N96" s="262"/>
      <c r="O96" s="262"/>
      <c r="P96" s="262"/>
      <c r="Q96" s="262"/>
      <c r="R96" s="262"/>
      <c r="S96" s="262"/>
      <c r="T96" s="262"/>
      <c r="U96" s="276"/>
      <c r="V96" s="276"/>
      <c r="W96" s="276"/>
      <c r="X96" s="83"/>
    </row>
    <row r="97" spans="2:24" ht="24.95" customHeight="1" x14ac:dyDescent="0.35">
      <c r="B97" s="357" t="s">
        <v>12</v>
      </c>
      <c r="C97" s="125" t="s">
        <v>38</v>
      </c>
      <c r="D97" s="229"/>
      <c r="E97" s="232">
        <v>0.02</v>
      </c>
      <c r="F97" s="232"/>
      <c r="G97" s="147">
        <f>G94*E97</f>
        <v>3.2795492957746477</v>
      </c>
      <c r="H97" s="111"/>
      <c r="I97" s="116" t="s">
        <v>137</v>
      </c>
      <c r="J97" s="117"/>
      <c r="K97" s="117"/>
      <c r="L97" s="118"/>
      <c r="M97" s="217"/>
      <c r="N97" s="262"/>
      <c r="O97" s="262"/>
      <c r="P97" s="262"/>
      <c r="Q97" s="262"/>
      <c r="R97" s="262"/>
      <c r="S97" s="262"/>
      <c r="T97" s="262"/>
      <c r="U97" s="276"/>
      <c r="V97" s="276"/>
      <c r="W97" s="276"/>
      <c r="X97" s="83"/>
    </row>
    <row r="98" spans="2:24" ht="24.95" customHeight="1" x14ac:dyDescent="0.35">
      <c r="B98" s="357"/>
      <c r="C98" s="125"/>
      <c r="D98" s="438" t="s">
        <v>126</v>
      </c>
      <c r="E98" s="235">
        <f>E95+E96+E97</f>
        <v>0.1125</v>
      </c>
      <c r="F98" s="232"/>
      <c r="G98" s="147"/>
      <c r="H98" s="111"/>
      <c r="I98" s="247"/>
      <c r="J98" s="245"/>
      <c r="K98" s="245"/>
      <c r="L98" s="246"/>
      <c r="M98" s="260"/>
      <c r="N98" s="260"/>
      <c r="O98" s="260"/>
      <c r="P98" s="260"/>
      <c r="Q98" s="260"/>
      <c r="R98" s="260"/>
      <c r="S98" s="260"/>
      <c r="T98" s="260"/>
      <c r="U98" s="259"/>
      <c r="V98" s="259"/>
      <c r="W98" s="259"/>
    </row>
    <row r="99" spans="2:24" ht="24.95" customHeight="1" thickBot="1" x14ac:dyDescent="0.4">
      <c r="B99" s="142"/>
      <c r="C99" s="143"/>
      <c r="D99" s="143"/>
      <c r="E99" s="356"/>
      <c r="F99" s="356" t="s">
        <v>53</v>
      </c>
      <c r="G99" s="144">
        <f>G92+G93+G95+G96+G97</f>
        <v>37.977464788732398</v>
      </c>
      <c r="H99" s="111"/>
      <c r="I99" s="644" t="s">
        <v>274</v>
      </c>
      <c r="J99" s="645"/>
      <c r="K99" s="645"/>
      <c r="L99" s="646"/>
      <c r="M99" s="111"/>
      <c r="N99" s="111"/>
      <c r="O99" s="111"/>
      <c r="P99" s="111"/>
      <c r="Q99" s="111"/>
      <c r="R99" s="111"/>
      <c r="S99" s="111"/>
      <c r="T99" s="111"/>
      <c r="U99" s="259"/>
      <c r="V99" s="259"/>
      <c r="W99" s="259"/>
    </row>
    <row r="100" spans="2:24" ht="24.95" customHeight="1" thickBot="1" x14ac:dyDescent="0.4">
      <c r="B100" s="518"/>
      <c r="C100" s="519"/>
      <c r="D100" s="519"/>
      <c r="E100" s="519"/>
      <c r="F100" s="519"/>
      <c r="G100" s="520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259"/>
      <c r="V100" s="259"/>
      <c r="W100" s="259"/>
    </row>
    <row r="101" spans="2:24" ht="24.95" customHeight="1" x14ac:dyDescent="0.35">
      <c r="B101" s="521" t="s">
        <v>129</v>
      </c>
      <c r="C101" s="522"/>
      <c r="D101" s="522"/>
      <c r="E101" s="522"/>
      <c r="F101" s="522"/>
      <c r="G101" s="523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259"/>
      <c r="V101" s="259"/>
      <c r="W101" s="259"/>
    </row>
    <row r="102" spans="2:24" ht="24.95" customHeight="1" x14ac:dyDescent="0.35">
      <c r="B102" s="524" t="s">
        <v>130</v>
      </c>
      <c r="C102" s="525"/>
      <c r="D102" s="525"/>
      <c r="E102" s="525"/>
      <c r="F102" s="525"/>
      <c r="G102" s="238" t="s">
        <v>67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259"/>
      <c r="V102" s="259"/>
      <c r="W102" s="259"/>
    </row>
    <row r="103" spans="2:24" ht="24.95" customHeight="1" x14ac:dyDescent="0.35">
      <c r="B103" s="124" t="s">
        <v>6</v>
      </c>
      <c r="C103" s="512" t="s">
        <v>131</v>
      </c>
      <c r="D103" s="513"/>
      <c r="E103" s="513"/>
      <c r="F103" s="514"/>
      <c r="G103" s="147">
        <f>G24</f>
        <v>0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259"/>
      <c r="V103" s="259"/>
      <c r="W103" s="259"/>
    </row>
    <row r="104" spans="2:24" ht="24.95" customHeight="1" x14ac:dyDescent="0.35">
      <c r="B104" s="124" t="s">
        <v>7</v>
      </c>
      <c r="C104" s="512" t="s">
        <v>132</v>
      </c>
      <c r="D104" s="513"/>
      <c r="E104" s="513"/>
      <c r="F104" s="514"/>
      <c r="G104" s="147">
        <f>G57</f>
        <v>126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259"/>
      <c r="V104" s="259"/>
      <c r="W104" s="259"/>
    </row>
    <row r="105" spans="2:24" ht="24.95" customHeight="1" x14ac:dyDescent="0.35">
      <c r="B105" s="124" t="s">
        <v>8</v>
      </c>
      <c r="C105" s="512" t="s">
        <v>133</v>
      </c>
      <c r="D105" s="513"/>
      <c r="E105" s="513"/>
      <c r="F105" s="514"/>
      <c r="G105" s="129">
        <f>G67</f>
        <v>0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259"/>
      <c r="V105" s="259"/>
      <c r="W105" s="259"/>
    </row>
    <row r="106" spans="2:24" ht="24.95" customHeight="1" x14ac:dyDescent="0.35">
      <c r="B106" s="124" t="s">
        <v>9</v>
      </c>
      <c r="C106" s="512" t="s">
        <v>134</v>
      </c>
      <c r="D106" s="513"/>
      <c r="E106" s="513"/>
      <c r="F106" s="514"/>
      <c r="G106" s="129">
        <f>G80</f>
        <v>0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259"/>
      <c r="V106" s="259"/>
      <c r="W106" s="259"/>
    </row>
    <row r="107" spans="2:24" ht="24.95" customHeight="1" x14ac:dyDescent="0.35">
      <c r="B107" s="124" t="s">
        <v>10</v>
      </c>
      <c r="C107" s="512" t="s">
        <v>135</v>
      </c>
      <c r="D107" s="513"/>
      <c r="E107" s="513"/>
      <c r="F107" s="514"/>
      <c r="G107" s="129">
        <f>G88</f>
        <v>0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259"/>
      <c r="V107" s="259"/>
      <c r="W107" s="259"/>
    </row>
    <row r="108" spans="2:24" ht="24.95" customHeight="1" thickBot="1" x14ac:dyDescent="0.4">
      <c r="B108" s="239" t="s">
        <v>12</v>
      </c>
      <c r="C108" s="515" t="s">
        <v>136</v>
      </c>
      <c r="D108" s="516"/>
      <c r="E108" s="516"/>
      <c r="F108" s="517"/>
      <c r="G108" s="240">
        <f>G99</f>
        <v>37.977464788732398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259"/>
      <c r="V108" s="259"/>
      <c r="W108" s="259"/>
    </row>
    <row r="109" spans="2:24" ht="24.95" customHeight="1" thickBot="1" x14ac:dyDescent="0.4">
      <c r="B109" s="241"/>
      <c r="C109" s="242"/>
      <c r="D109" s="242"/>
      <c r="E109" s="324" t="s">
        <v>138</v>
      </c>
      <c r="F109" s="325"/>
      <c r="G109" s="243">
        <f>SUM(G103:G108)</f>
        <v>163.97746478873239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259"/>
      <c r="V109" s="259"/>
      <c r="W109" s="259"/>
    </row>
    <row r="110" spans="2:24" ht="18" customHeight="1" x14ac:dyDescent="0.25">
      <c r="B110" s="5"/>
      <c r="C110" s="5"/>
      <c r="D110" s="5"/>
      <c r="E110" s="5"/>
      <c r="F110" s="6"/>
      <c r="G110" s="7"/>
      <c r="J110" s="1"/>
      <c r="K110" s="1"/>
      <c r="L110" s="1"/>
      <c r="M110" s="1"/>
      <c r="N110" s="1"/>
      <c r="O110" s="1"/>
      <c r="P110" s="1"/>
    </row>
    <row r="111" spans="2:24" ht="20.25" x14ac:dyDescent="0.3">
      <c r="C111" s="19"/>
    </row>
    <row r="112" spans="2:24" x14ac:dyDescent="0.25">
      <c r="C112" s="4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</sheetData>
  <sheetProtection deleteColumns="0"/>
  <mergeCells count="122">
    <mergeCell ref="B15:D15"/>
    <mergeCell ref="E15:G15"/>
    <mergeCell ref="B6:D6"/>
    <mergeCell ref="E6:G6"/>
    <mergeCell ref="B1:G1"/>
    <mergeCell ref="B2:D2"/>
    <mergeCell ref="E2:G2"/>
    <mergeCell ref="B3:D3"/>
    <mergeCell ref="E3:G3"/>
    <mergeCell ref="B13:D14"/>
    <mergeCell ref="E13:G13"/>
    <mergeCell ref="E14:G14"/>
    <mergeCell ref="E24:F24"/>
    <mergeCell ref="B26:G26"/>
    <mergeCell ref="B27:G27"/>
    <mergeCell ref="B28:G28"/>
    <mergeCell ref="C29:E29"/>
    <mergeCell ref="I29:L29"/>
    <mergeCell ref="I30:L30"/>
    <mergeCell ref="I31:L31"/>
    <mergeCell ref="I1:L1"/>
    <mergeCell ref="B10:D10"/>
    <mergeCell ref="E10:G10"/>
    <mergeCell ref="B11:D11"/>
    <mergeCell ref="E11:G11"/>
    <mergeCell ref="B12:G12"/>
    <mergeCell ref="B7:D7"/>
    <mergeCell ref="E7:G7"/>
    <mergeCell ref="B8:D8"/>
    <mergeCell ref="E8:G8"/>
    <mergeCell ref="B9:D9"/>
    <mergeCell ref="E9:G9"/>
    <mergeCell ref="B4:D4"/>
    <mergeCell ref="E4:G4"/>
    <mergeCell ref="B5:D5"/>
    <mergeCell ref="E5:G5"/>
    <mergeCell ref="C47:F47"/>
    <mergeCell ref="I47:L47"/>
    <mergeCell ref="I48:L49"/>
    <mergeCell ref="C40:E40"/>
    <mergeCell ref="C41:E41"/>
    <mergeCell ref="C42:E42"/>
    <mergeCell ref="C37:E37"/>
    <mergeCell ref="C38:E38"/>
    <mergeCell ref="C39:E39"/>
    <mergeCell ref="I39:L39"/>
    <mergeCell ref="B16:G16"/>
    <mergeCell ref="B17:G17"/>
    <mergeCell ref="I56:T56"/>
    <mergeCell ref="B50:B51"/>
    <mergeCell ref="C50:D51"/>
    <mergeCell ref="G50:G51"/>
    <mergeCell ref="I50:L51"/>
    <mergeCell ref="C52:F52"/>
    <mergeCell ref="I52:K52"/>
    <mergeCell ref="C53:F53"/>
    <mergeCell ref="C54:F54"/>
    <mergeCell ref="C55:F55"/>
    <mergeCell ref="B48:B49"/>
    <mergeCell ref="C48:C49"/>
    <mergeCell ref="G48:G49"/>
    <mergeCell ref="C30:D30"/>
    <mergeCell ref="C31:D31"/>
    <mergeCell ref="C33:F33"/>
    <mergeCell ref="B35:G35"/>
    <mergeCell ref="C36:E36"/>
    <mergeCell ref="I36:L36"/>
    <mergeCell ref="C43:E43"/>
    <mergeCell ref="C44:E44"/>
    <mergeCell ref="B46:G46"/>
    <mergeCell ref="C61:E61"/>
    <mergeCell ref="I61:K61"/>
    <mergeCell ref="C62:E62"/>
    <mergeCell ref="I62:K62"/>
    <mergeCell ref="I64:L64"/>
    <mergeCell ref="I57:T58"/>
    <mergeCell ref="B58:G58"/>
    <mergeCell ref="B59:G59"/>
    <mergeCell ref="C60:E60"/>
    <mergeCell ref="I60:L60"/>
    <mergeCell ref="C66:E66"/>
    <mergeCell ref="I66:K66"/>
    <mergeCell ref="B68:G68"/>
    <mergeCell ref="B69:G69"/>
    <mergeCell ref="C70:E70"/>
    <mergeCell ref="I67:L67"/>
    <mergeCell ref="I63:K63"/>
    <mergeCell ref="C64:E64"/>
    <mergeCell ref="C65:E65"/>
    <mergeCell ref="N92:V92"/>
    <mergeCell ref="P93:W93"/>
    <mergeCell ref="C84:F84"/>
    <mergeCell ref="C85:F85"/>
    <mergeCell ref="C86:F86"/>
    <mergeCell ref="C87:F87"/>
    <mergeCell ref="I93:L93"/>
    <mergeCell ref="I84:I85"/>
    <mergeCell ref="I92:K92"/>
    <mergeCell ref="B25:G25"/>
    <mergeCell ref="I80:L80"/>
    <mergeCell ref="C104:F104"/>
    <mergeCell ref="C105:F105"/>
    <mergeCell ref="C106:F106"/>
    <mergeCell ref="C107:F107"/>
    <mergeCell ref="C108:F108"/>
    <mergeCell ref="B100:G100"/>
    <mergeCell ref="B101:G101"/>
    <mergeCell ref="B102:F102"/>
    <mergeCell ref="C103:F103"/>
    <mergeCell ref="I99:L99"/>
    <mergeCell ref="B90:G90"/>
    <mergeCell ref="C77:E77"/>
    <mergeCell ref="C79:F79"/>
    <mergeCell ref="B81:G81"/>
    <mergeCell ref="B82:G82"/>
    <mergeCell ref="C83:F83"/>
    <mergeCell ref="C74:E74"/>
    <mergeCell ref="C75:E75"/>
    <mergeCell ref="C76:E76"/>
    <mergeCell ref="C71:E71"/>
    <mergeCell ref="C72:E72"/>
    <mergeCell ref="C73:E73"/>
  </mergeCells>
  <hyperlinks>
    <hyperlink ref="J2" location="RESUMO!A1" display="&lt;- RESUMO"/>
    <hyperlink ref="I84:I85" location="'UNIFORMES E EPI''S'!A1" display="Valor obtido na aba &quot;Uniformes e Epi's&quot;"/>
    <hyperlink ref="I67:L67" r:id="rId1" display="¹Link: https://transparencia.stj.jus.br/wp-content/uploads/Manual_do_Modelo_de_Planilhas_de_Custos_do_STJ.pdf"/>
    <hyperlink ref="I80:L80" r:id="rId2" display="¹Link: https://transparencia.stj.jus.br/wp-content/uploads/Manual_do_Modelo_de_Planilhas_de_Custos_do_STJ.pdf"/>
    <hyperlink ref="I99:L99" r:id="rId3" display="¹Link: https://transparencia.stj.jus.br/wp-content/uploads/Manual_do_Modelo_de_Planilhas_de_Custos_do_STJ.pdf"/>
  </hyperlinks>
  <pageMargins left="0.511811024" right="0.511811024" top="0.78740157499999996" bottom="0.78740157499999996" header="0.31496062000000002" footer="0.31496062000000002"/>
  <pageSetup paperSize="9" scale="50" fitToHeight="0" orientation="portrait" r:id="rId4"/>
  <legacyDrawing r:id="rId5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Y111"/>
  <sheetViews>
    <sheetView topLeftCell="A79" zoomScale="60" zoomScaleNormal="60" workbookViewId="0">
      <selection activeCell="I51" sqref="I51:K51"/>
    </sheetView>
  </sheetViews>
  <sheetFormatPr defaultRowHeight="15" x14ac:dyDescent="0.25"/>
  <cols>
    <col min="1" max="1" width="3.28515625" style="8" customWidth="1"/>
    <col min="2" max="2" width="6.85546875" style="8" customWidth="1"/>
    <col min="3" max="3" width="51.28515625" style="8" customWidth="1"/>
    <col min="4" max="4" width="32.7109375" style="8" customWidth="1"/>
    <col min="5" max="5" width="30.5703125" style="8" customWidth="1"/>
    <col min="6" max="6" width="28.7109375" style="8" customWidth="1"/>
    <col min="7" max="7" width="25.5703125" style="8" customWidth="1"/>
    <col min="8" max="8" width="2.28515625" style="8" customWidth="1"/>
    <col min="9" max="9" width="60.7109375" style="8" customWidth="1"/>
    <col min="10" max="11" width="55.7109375" style="8" customWidth="1"/>
    <col min="12" max="12" width="4.140625" style="8" customWidth="1"/>
    <col min="13" max="13" width="12.5703125" style="8" customWidth="1"/>
    <col min="14" max="14" width="13.85546875" style="8" customWidth="1"/>
    <col min="15" max="15" width="14" style="8" customWidth="1"/>
    <col min="16" max="16" width="14.28515625" style="8" customWidth="1"/>
    <col min="17" max="17" width="15.140625" style="8" customWidth="1"/>
    <col min="18" max="18" width="16" style="8" customWidth="1"/>
    <col min="19" max="19" width="14.7109375" style="8" customWidth="1"/>
    <col min="20" max="20" width="13" style="8" customWidth="1"/>
    <col min="21" max="16384" width="9.140625" style="8"/>
  </cols>
  <sheetData>
    <row r="1" spans="2:23" ht="26.25" customHeight="1" thickBot="1" x14ac:dyDescent="0.4">
      <c r="B1" s="610" t="s">
        <v>39</v>
      </c>
      <c r="C1" s="611"/>
      <c r="D1" s="611"/>
      <c r="E1" s="611"/>
      <c r="F1" s="611"/>
      <c r="G1" s="612"/>
      <c r="H1" s="110"/>
      <c r="I1" s="503" t="s">
        <v>54</v>
      </c>
      <c r="J1" s="503"/>
      <c r="K1" s="503"/>
      <c r="L1" s="503"/>
      <c r="M1" s="258"/>
      <c r="N1" s="258"/>
      <c r="O1" s="258"/>
      <c r="P1" s="258"/>
      <c r="Q1" s="258"/>
      <c r="R1" s="258"/>
      <c r="S1" s="258"/>
      <c r="T1" s="258"/>
      <c r="U1" s="259"/>
      <c r="V1" s="259"/>
      <c r="W1" s="259"/>
    </row>
    <row r="2" spans="2:23" ht="24.95" customHeight="1" x14ac:dyDescent="0.35">
      <c r="B2" s="613" t="s">
        <v>0</v>
      </c>
      <c r="C2" s="614"/>
      <c r="D2" s="614"/>
      <c r="E2" s="615"/>
      <c r="F2" s="616"/>
      <c r="G2" s="617"/>
      <c r="H2" s="111"/>
      <c r="I2" s="291" t="s">
        <v>58</v>
      </c>
      <c r="J2" s="426" t="s">
        <v>294</v>
      </c>
      <c r="K2" s="273"/>
      <c r="L2" s="273"/>
      <c r="M2" s="260"/>
      <c r="N2" s="260"/>
      <c r="O2" s="260"/>
      <c r="P2" s="260"/>
      <c r="Q2" s="260"/>
      <c r="R2" s="260"/>
      <c r="S2" s="260"/>
      <c r="T2" s="260"/>
      <c r="U2" s="259"/>
      <c r="V2" s="259"/>
      <c r="W2" s="259"/>
    </row>
    <row r="3" spans="2:23" ht="24.95" customHeight="1" x14ac:dyDescent="0.35">
      <c r="B3" s="596" t="s">
        <v>1</v>
      </c>
      <c r="C3" s="597"/>
      <c r="D3" s="597"/>
      <c r="E3" s="595"/>
      <c r="F3" s="547"/>
      <c r="G3" s="548"/>
      <c r="H3" s="115"/>
      <c r="I3" s="292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358"/>
      <c r="V3" s="259"/>
      <c r="W3" s="259"/>
    </row>
    <row r="4" spans="2:23" ht="24.95" customHeight="1" x14ac:dyDescent="0.35">
      <c r="B4" s="596" t="s">
        <v>2</v>
      </c>
      <c r="C4" s="597"/>
      <c r="D4" s="597"/>
      <c r="E4" s="595"/>
      <c r="F4" s="547"/>
      <c r="G4" s="548"/>
      <c r="H4" s="115"/>
      <c r="I4" s="292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358"/>
      <c r="V4" s="259"/>
      <c r="W4" s="259"/>
    </row>
    <row r="5" spans="2:23" ht="24.95" customHeight="1" x14ac:dyDescent="0.35">
      <c r="B5" s="598" t="s">
        <v>55</v>
      </c>
      <c r="C5" s="599"/>
      <c r="D5" s="600"/>
      <c r="E5" s="601"/>
      <c r="F5" s="602"/>
      <c r="G5" s="603"/>
      <c r="H5" s="115"/>
      <c r="I5" s="292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358"/>
      <c r="V5" s="259"/>
      <c r="W5" s="259"/>
    </row>
    <row r="6" spans="2:23" ht="24.95" customHeight="1" x14ac:dyDescent="0.35">
      <c r="B6" s="596" t="s">
        <v>3</v>
      </c>
      <c r="C6" s="597"/>
      <c r="D6" s="597"/>
      <c r="E6" s="595" t="s">
        <v>56</v>
      </c>
      <c r="F6" s="547"/>
      <c r="G6" s="548"/>
      <c r="H6" s="115"/>
      <c r="I6" s="292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358"/>
      <c r="V6" s="259"/>
      <c r="W6" s="259"/>
    </row>
    <row r="7" spans="2:23" ht="24.95" customHeight="1" x14ac:dyDescent="0.35">
      <c r="B7" s="618" t="s">
        <v>40</v>
      </c>
      <c r="C7" s="619"/>
      <c r="D7" s="619"/>
      <c r="E7" s="601"/>
      <c r="F7" s="602"/>
      <c r="G7" s="603"/>
      <c r="H7" s="115"/>
      <c r="I7" s="292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358"/>
      <c r="V7" s="259"/>
      <c r="W7" s="259"/>
    </row>
    <row r="8" spans="2:23" ht="24.95" customHeight="1" x14ac:dyDescent="0.35">
      <c r="B8" s="607" t="s">
        <v>57</v>
      </c>
      <c r="C8" s="608"/>
      <c r="D8" s="609"/>
      <c r="E8" s="601"/>
      <c r="F8" s="602"/>
      <c r="G8" s="603"/>
      <c r="H8" s="115"/>
      <c r="I8" s="292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358"/>
      <c r="V8" s="259"/>
      <c r="W8" s="259"/>
    </row>
    <row r="9" spans="2:23" ht="24.95" customHeight="1" x14ac:dyDescent="0.35">
      <c r="B9" s="607" t="s">
        <v>45</v>
      </c>
      <c r="C9" s="608"/>
      <c r="D9" s="609"/>
      <c r="E9" s="595" t="s">
        <v>201</v>
      </c>
      <c r="F9" s="547"/>
      <c r="G9" s="548"/>
      <c r="H9" s="111"/>
      <c r="I9" s="292" t="s">
        <v>59</v>
      </c>
      <c r="J9" s="262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358"/>
      <c r="V9" s="259"/>
      <c r="W9" s="259"/>
    </row>
    <row r="10" spans="2:23" ht="24.95" customHeight="1" x14ac:dyDescent="0.35">
      <c r="B10" s="596" t="s">
        <v>4</v>
      </c>
      <c r="C10" s="597"/>
      <c r="D10" s="597"/>
      <c r="E10" s="595">
        <v>12</v>
      </c>
      <c r="F10" s="547"/>
      <c r="G10" s="548"/>
      <c r="H10" s="115"/>
      <c r="I10" s="292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358"/>
      <c r="V10" s="259"/>
      <c r="W10" s="259"/>
    </row>
    <row r="11" spans="2:23" ht="24.95" customHeight="1" x14ac:dyDescent="0.35">
      <c r="B11" s="598" t="s">
        <v>122</v>
      </c>
      <c r="C11" s="599"/>
      <c r="D11" s="600"/>
      <c r="E11" s="601" t="s">
        <v>123</v>
      </c>
      <c r="F11" s="602"/>
      <c r="G11" s="603"/>
      <c r="H11" s="115"/>
      <c r="I11" s="292" t="s">
        <v>124</v>
      </c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358"/>
      <c r="V11" s="259"/>
      <c r="W11" s="259"/>
    </row>
    <row r="12" spans="2:23" ht="18" customHeight="1" x14ac:dyDescent="0.35">
      <c r="B12" s="604"/>
      <c r="C12" s="605"/>
      <c r="D12" s="605"/>
      <c r="E12" s="605"/>
      <c r="F12" s="595"/>
      <c r="G12" s="606"/>
      <c r="H12" s="115"/>
      <c r="I12" s="292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358"/>
      <c r="V12" s="259"/>
      <c r="W12" s="259"/>
    </row>
    <row r="13" spans="2:23" ht="24.95" customHeight="1" x14ac:dyDescent="0.35">
      <c r="B13" s="581" t="s">
        <v>41</v>
      </c>
      <c r="C13" s="582"/>
      <c r="D13" s="583"/>
      <c r="E13" s="587" t="s">
        <v>169</v>
      </c>
      <c r="F13" s="588"/>
      <c r="G13" s="589"/>
      <c r="H13" s="115"/>
      <c r="I13" s="292"/>
      <c r="J13" s="262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358"/>
      <c r="V13" s="259"/>
      <c r="W13" s="259"/>
    </row>
    <row r="14" spans="2:23" ht="24.95" customHeight="1" x14ac:dyDescent="0.35">
      <c r="B14" s="584"/>
      <c r="C14" s="585"/>
      <c r="D14" s="586"/>
      <c r="E14" s="590" t="s">
        <v>280</v>
      </c>
      <c r="F14" s="591"/>
      <c r="G14" s="592"/>
      <c r="H14" s="115"/>
      <c r="I14" s="292"/>
      <c r="J14" s="262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358"/>
      <c r="V14" s="259"/>
      <c r="W14" s="259"/>
    </row>
    <row r="15" spans="2:23" ht="24.95" customHeight="1" thickBot="1" x14ac:dyDescent="0.4">
      <c r="B15" s="593" t="s">
        <v>42</v>
      </c>
      <c r="C15" s="594"/>
      <c r="D15" s="594"/>
      <c r="E15" s="595">
        <v>1</v>
      </c>
      <c r="F15" s="547"/>
      <c r="G15" s="548"/>
      <c r="H15" s="115"/>
      <c r="I15" s="293"/>
      <c r="J15" s="262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76"/>
      <c r="V15" s="259"/>
      <c r="W15" s="259"/>
    </row>
    <row r="16" spans="2:23" ht="24.95" customHeight="1" x14ac:dyDescent="0.35">
      <c r="B16" s="578" t="s">
        <v>5</v>
      </c>
      <c r="C16" s="579"/>
      <c r="D16" s="579"/>
      <c r="E16" s="579"/>
      <c r="F16" s="579"/>
      <c r="G16" s="580"/>
      <c r="H16" s="115"/>
      <c r="I16" s="115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76"/>
      <c r="V16" s="259"/>
      <c r="W16" s="259"/>
    </row>
    <row r="17" spans="2:23" ht="24.95" customHeight="1" thickBot="1" x14ac:dyDescent="0.4">
      <c r="B17" s="533" t="s">
        <v>49</v>
      </c>
      <c r="C17" s="528"/>
      <c r="D17" s="528"/>
      <c r="E17" s="528"/>
      <c r="F17" s="528"/>
      <c r="G17" s="534"/>
      <c r="H17" s="115"/>
      <c r="I17" s="115"/>
      <c r="J17" s="111"/>
      <c r="K17" s="111"/>
      <c r="L17" s="111"/>
      <c r="M17" s="260"/>
      <c r="N17" s="260"/>
      <c r="O17" s="260"/>
      <c r="P17" s="260"/>
      <c r="Q17" s="260"/>
      <c r="R17" s="260"/>
      <c r="S17" s="260"/>
      <c r="T17" s="260"/>
      <c r="U17" s="276"/>
      <c r="V17" s="259"/>
      <c r="W17" s="259"/>
    </row>
    <row r="18" spans="2:23" ht="24.95" customHeight="1" x14ac:dyDescent="0.35">
      <c r="B18" s="347" t="s">
        <v>62</v>
      </c>
      <c r="C18" s="346" t="s">
        <v>63</v>
      </c>
      <c r="D18" s="348" t="s">
        <v>64</v>
      </c>
      <c r="E18" s="348" t="s">
        <v>65</v>
      </c>
      <c r="F18" s="348" t="s">
        <v>66</v>
      </c>
      <c r="G18" s="123" t="s">
        <v>67</v>
      </c>
      <c r="H18" s="115"/>
      <c r="I18" s="112" t="s">
        <v>58</v>
      </c>
      <c r="J18" s="114"/>
      <c r="K18" s="273"/>
      <c r="L18" s="273"/>
      <c r="M18" s="260"/>
      <c r="N18" s="260"/>
      <c r="O18" s="260"/>
      <c r="P18" s="260"/>
      <c r="Q18" s="260"/>
      <c r="R18" s="260"/>
      <c r="S18" s="260"/>
      <c r="T18" s="260"/>
      <c r="U18" s="276"/>
      <c r="V18" s="259"/>
      <c r="W18" s="259"/>
    </row>
    <row r="19" spans="2:23" ht="24.95" customHeight="1" x14ac:dyDescent="0.35">
      <c r="B19" s="124" t="s">
        <v>6</v>
      </c>
      <c r="C19" s="125" t="s">
        <v>43</v>
      </c>
      <c r="D19" s="126" t="s">
        <v>68</v>
      </c>
      <c r="E19" s="127">
        <v>1</v>
      </c>
      <c r="F19" s="128">
        <v>0</v>
      </c>
      <c r="G19" s="129">
        <f>F19</f>
        <v>0</v>
      </c>
      <c r="H19" s="111"/>
      <c r="I19" s="429" t="s">
        <v>61</v>
      </c>
      <c r="J19" s="389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76"/>
      <c r="V19" s="259"/>
      <c r="W19" s="259"/>
    </row>
    <row r="20" spans="2:23" ht="24.95" customHeight="1" x14ac:dyDescent="0.35">
      <c r="B20" s="124" t="s">
        <v>7</v>
      </c>
      <c r="C20" s="125" t="s">
        <v>44</v>
      </c>
      <c r="D20" s="126" t="s">
        <v>68</v>
      </c>
      <c r="E20" s="127">
        <v>220</v>
      </c>
      <c r="F20" s="132">
        <f>(G19+G21)/E20</f>
        <v>0</v>
      </c>
      <c r="G20" s="129">
        <f>F20</f>
        <v>0</v>
      </c>
      <c r="H20" s="111"/>
      <c r="I20" s="429" t="s">
        <v>159</v>
      </c>
      <c r="J20" s="118"/>
      <c r="K20" s="262"/>
      <c r="L20" s="262"/>
      <c r="M20" s="262"/>
      <c r="N20" s="262"/>
      <c r="O20" s="262"/>
      <c r="P20" s="262"/>
      <c r="Q20" s="260"/>
      <c r="R20" s="260"/>
      <c r="S20" s="260"/>
      <c r="T20" s="260"/>
      <c r="U20" s="276"/>
      <c r="V20" s="259"/>
      <c r="W20" s="259"/>
    </row>
    <row r="21" spans="2:23" ht="24.95" customHeight="1" x14ac:dyDescent="0.35">
      <c r="B21" s="124" t="s">
        <v>8</v>
      </c>
      <c r="C21" s="125" t="s">
        <v>180</v>
      </c>
      <c r="D21" s="133">
        <v>0</v>
      </c>
      <c r="E21" s="134">
        <v>0</v>
      </c>
      <c r="F21" s="132">
        <f>F19*D21</f>
        <v>0</v>
      </c>
      <c r="G21" s="129">
        <f>F21</f>
        <v>0</v>
      </c>
      <c r="H21" s="111"/>
      <c r="I21" s="250"/>
      <c r="J21" s="371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76"/>
      <c r="V21" s="259"/>
      <c r="W21" s="259"/>
    </row>
    <row r="22" spans="2:23" ht="24.95" customHeight="1" x14ac:dyDescent="0.35">
      <c r="B22" s="124" t="s">
        <v>9</v>
      </c>
      <c r="C22" s="125" t="s">
        <v>69</v>
      </c>
      <c r="D22" s="133">
        <v>0</v>
      </c>
      <c r="E22" s="134">
        <v>0</v>
      </c>
      <c r="F22" s="132">
        <f>F20*D22</f>
        <v>0</v>
      </c>
      <c r="G22" s="129">
        <f>F22*E22</f>
        <v>0</v>
      </c>
      <c r="H22" s="111"/>
      <c r="I22" s="250"/>
      <c r="J22" s="371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76"/>
      <c r="V22" s="259"/>
      <c r="W22" s="259"/>
    </row>
    <row r="23" spans="2:23" ht="24.95" customHeight="1" thickBot="1" x14ac:dyDescent="0.4">
      <c r="B23" s="124" t="s">
        <v>10</v>
      </c>
      <c r="C23" s="125" t="s">
        <v>11</v>
      </c>
      <c r="D23" s="138"/>
      <c r="E23" s="132" t="s">
        <v>46</v>
      </c>
      <c r="F23" s="132"/>
      <c r="G23" s="129"/>
      <c r="H23" s="139"/>
      <c r="I23" s="140" t="s">
        <v>154</v>
      </c>
      <c r="J23" s="119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76"/>
      <c r="V23" s="259"/>
      <c r="W23" s="259"/>
    </row>
    <row r="24" spans="2:23" ht="24.95" customHeight="1" x14ac:dyDescent="0.35">
      <c r="B24" s="142"/>
      <c r="C24" s="143"/>
      <c r="D24" s="143"/>
      <c r="E24" s="528" t="s">
        <v>50</v>
      </c>
      <c r="F24" s="529"/>
      <c r="G24" s="144">
        <f>G19+G21+G22</f>
        <v>0</v>
      </c>
      <c r="H24" s="139"/>
      <c r="I24" s="139"/>
      <c r="J24" s="111"/>
      <c r="K24" s="111"/>
      <c r="L24" s="111"/>
      <c r="M24" s="260"/>
      <c r="N24" s="260"/>
      <c r="O24" s="260"/>
      <c r="P24" s="260"/>
      <c r="Q24" s="260"/>
      <c r="R24" s="260"/>
      <c r="S24" s="260"/>
      <c r="T24" s="260"/>
      <c r="U24" s="276"/>
      <c r="V24" s="259"/>
      <c r="W24" s="259"/>
    </row>
    <row r="25" spans="2:23" ht="21" x14ac:dyDescent="0.35">
      <c r="B25" s="546"/>
      <c r="C25" s="547"/>
      <c r="D25" s="547"/>
      <c r="E25" s="547"/>
      <c r="F25" s="547"/>
      <c r="G25" s="548"/>
      <c r="H25" s="115"/>
      <c r="I25" s="115"/>
      <c r="J25" s="111"/>
      <c r="K25" s="111"/>
      <c r="L25" s="111"/>
      <c r="M25" s="260"/>
      <c r="N25" s="260"/>
      <c r="O25" s="260"/>
      <c r="P25" s="260"/>
      <c r="Q25" s="260"/>
      <c r="R25" s="260"/>
      <c r="S25" s="260"/>
      <c r="T25" s="260"/>
      <c r="U25" s="276"/>
      <c r="V25" s="259"/>
      <c r="W25" s="259"/>
    </row>
    <row r="26" spans="2:23" ht="24.95" customHeight="1" x14ac:dyDescent="0.35">
      <c r="B26" s="533" t="s">
        <v>13</v>
      </c>
      <c r="C26" s="528"/>
      <c r="D26" s="528"/>
      <c r="E26" s="528"/>
      <c r="F26" s="528"/>
      <c r="G26" s="534"/>
      <c r="H26" s="115"/>
      <c r="I26" s="115"/>
      <c r="J26" s="111"/>
      <c r="K26" s="111"/>
      <c r="L26" s="111"/>
      <c r="M26" s="260"/>
      <c r="N26" s="260"/>
      <c r="O26" s="260"/>
      <c r="P26" s="260"/>
      <c r="Q26" s="260"/>
      <c r="R26" s="260"/>
      <c r="S26" s="260"/>
      <c r="T26" s="260"/>
      <c r="U26" s="259"/>
      <c r="V26" s="259"/>
      <c r="W26" s="259"/>
    </row>
    <row r="27" spans="2:23" ht="24.95" customHeight="1" thickBot="1" x14ac:dyDescent="0.4">
      <c r="B27" s="552" t="s">
        <v>72</v>
      </c>
      <c r="C27" s="553"/>
      <c r="D27" s="553"/>
      <c r="E27" s="553"/>
      <c r="F27" s="553"/>
      <c r="G27" s="554"/>
      <c r="H27" s="115"/>
      <c r="I27" s="115"/>
      <c r="J27" s="111"/>
      <c r="K27" s="111"/>
      <c r="L27" s="111"/>
      <c r="M27" s="260"/>
      <c r="N27" s="260"/>
      <c r="O27" s="260"/>
      <c r="P27" s="260"/>
      <c r="Q27" s="260"/>
      <c r="R27" s="260"/>
      <c r="S27" s="260"/>
      <c r="T27" s="260"/>
      <c r="U27" s="259"/>
      <c r="V27" s="259"/>
      <c r="W27" s="259"/>
    </row>
    <row r="28" spans="2:23" ht="24.95" customHeight="1" x14ac:dyDescent="0.35">
      <c r="B28" s="347" t="s">
        <v>73</v>
      </c>
      <c r="C28" s="576" t="s">
        <v>74</v>
      </c>
      <c r="D28" s="555"/>
      <c r="E28" s="577"/>
      <c r="F28" s="348" t="s">
        <v>64</v>
      </c>
      <c r="G28" s="123" t="s">
        <v>67</v>
      </c>
      <c r="H28" s="115"/>
      <c r="I28" s="647" t="s">
        <v>58</v>
      </c>
      <c r="J28" s="648"/>
      <c r="K28" s="648"/>
      <c r="L28" s="649"/>
      <c r="M28" s="260"/>
      <c r="N28" s="260"/>
      <c r="O28" s="260"/>
      <c r="P28" s="260"/>
      <c r="Q28" s="260"/>
      <c r="R28" s="260"/>
      <c r="S28" s="260"/>
      <c r="T28" s="260"/>
      <c r="U28" s="259"/>
      <c r="V28" s="259"/>
      <c r="W28" s="259"/>
    </row>
    <row r="29" spans="2:23" ht="45" customHeight="1" x14ac:dyDescent="0.35">
      <c r="B29" s="124" t="s">
        <v>6</v>
      </c>
      <c r="C29" s="531" t="s">
        <v>75</v>
      </c>
      <c r="D29" s="542"/>
      <c r="E29" s="146" t="s">
        <v>76</v>
      </c>
      <c r="F29" s="146">
        <v>8.3299999999999999E-2</v>
      </c>
      <c r="G29" s="147">
        <f>G24*F29</f>
        <v>0</v>
      </c>
      <c r="H29" s="115"/>
      <c r="I29" s="504" t="s">
        <v>79</v>
      </c>
      <c r="J29" s="505"/>
      <c r="K29" s="505"/>
      <c r="L29" s="506"/>
      <c r="M29" s="262"/>
      <c r="N29" s="262"/>
      <c r="O29" s="262"/>
      <c r="P29" s="262"/>
      <c r="Q29" s="262"/>
      <c r="R29" s="262"/>
      <c r="S29" s="262"/>
      <c r="T29" s="262"/>
      <c r="U29" s="259"/>
      <c r="V29" s="259"/>
      <c r="W29" s="259"/>
    </row>
    <row r="30" spans="2:23" ht="24.95" customHeight="1" thickBot="1" x14ac:dyDescent="0.4">
      <c r="B30" s="124" t="s">
        <v>7</v>
      </c>
      <c r="C30" s="531" t="s">
        <v>48</v>
      </c>
      <c r="D30" s="542"/>
      <c r="E30" s="148" t="s">
        <v>77</v>
      </c>
      <c r="F30" s="148">
        <v>0.121</v>
      </c>
      <c r="G30" s="147">
        <f>G24*F30</f>
        <v>0</v>
      </c>
      <c r="H30" s="115"/>
      <c r="I30" s="140" t="s">
        <v>80</v>
      </c>
      <c r="J30" s="252"/>
      <c r="K30" s="252"/>
      <c r="L30" s="279"/>
      <c r="M30" s="260"/>
      <c r="N30" s="260"/>
      <c r="O30" s="260"/>
      <c r="P30" s="260"/>
      <c r="Q30" s="260"/>
      <c r="R30" s="260"/>
      <c r="S30" s="260"/>
      <c r="T30" s="260"/>
      <c r="U30" s="259"/>
      <c r="V30" s="259"/>
      <c r="W30" s="259"/>
    </row>
    <row r="31" spans="2:23" ht="24.95" customHeight="1" x14ac:dyDescent="0.35">
      <c r="B31" s="149"/>
      <c r="C31" s="150"/>
      <c r="D31" s="150"/>
      <c r="E31" s="151"/>
      <c r="F31" s="152" t="s">
        <v>71</v>
      </c>
      <c r="G31" s="153">
        <f>G29+G30</f>
        <v>0</v>
      </c>
      <c r="H31" s="115"/>
      <c r="I31" s="115"/>
      <c r="J31" s="111"/>
      <c r="K31" s="111"/>
      <c r="L31" s="111"/>
      <c r="M31" s="260"/>
      <c r="N31" s="260"/>
      <c r="O31" s="260"/>
      <c r="P31" s="260"/>
      <c r="Q31" s="260"/>
      <c r="R31" s="260"/>
      <c r="S31" s="260"/>
      <c r="T31" s="260"/>
      <c r="U31" s="289"/>
      <c r="V31" s="259"/>
      <c r="W31" s="259"/>
    </row>
    <row r="32" spans="2:23" ht="24.95" customHeight="1" x14ac:dyDescent="0.35">
      <c r="B32" s="124" t="s">
        <v>8</v>
      </c>
      <c r="C32" s="570" t="s">
        <v>78</v>
      </c>
      <c r="D32" s="571"/>
      <c r="E32" s="571"/>
      <c r="F32" s="572"/>
      <c r="G32" s="154">
        <f>F44*G31</f>
        <v>0</v>
      </c>
      <c r="H32" s="115"/>
      <c r="I32" s="115"/>
      <c r="J32" s="111"/>
      <c r="K32" s="111"/>
      <c r="L32" s="111"/>
      <c r="M32" s="260"/>
      <c r="N32" s="260"/>
      <c r="O32" s="260"/>
      <c r="P32" s="260"/>
      <c r="Q32" s="260"/>
      <c r="R32" s="260"/>
      <c r="S32" s="260"/>
      <c r="T32" s="260"/>
      <c r="U32" s="276"/>
      <c r="V32" s="259"/>
      <c r="W32" s="259"/>
    </row>
    <row r="33" spans="2:23" ht="24.95" customHeight="1" x14ac:dyDescent="0.35">
      <c r="B33" s="155"/>
      <c r="C33" s="156"/>
      <c r="D33" s="156"/>
      <c r="E33" s="156"/>
      <c r="F33" s="157" t="s">
        <v>84</v>
      </c>
      <c r="G33" s="158">
        <f>G31+G32</f>
        <v>0</v>
      </c>
      <c r="H33" s="115"/>
      <c r="I33" s="115"/>
      <c r="J33" s="111"/>
      <c r="K33" s="111"/>
      <c r="L33" s="111"/>
      <c r="M33" s="260"/>
      <c r="N33" s="260"/>
      <c r="O33" s="260"/>
      <c r="P33" s="260"/>
      <c r="Q33" s="260"/>
      <c r="R33" s="260"/>
      <c r="S33" s="260"/>
      <c r="T33" s="260"/>
      <c r="U33" s="276"/>
      <c r="V33" s="259"/>
      <c r="W33" s="259"/>
    </row>
    <row r="34" spans="2:23" ht="45" customHeight="1" thickBot="1" x14ac:dyDescent="0.4">
      <c r="B34" s="573" t="s">
        <v>82</v>
      </c>
      <c r="C34" s="574"/>
      <c r="D34" s="574"/>
      <c r="E34" s="574"/>
      <c r="F34" s="574"/>
      <c r="G34" s="575"/>
      <c r="H34" s="111"/>
      <c r="I34" s="111"/>
      <c r="J34" s="111"/>
      <c r="K34" s="111"/>
      <c r="L34" s="111"/>
      <c r="M34" s="260"/>
      <c r="N34" s="260"/>
      <c r="O34" s="260"/>
      <c r="P34" s="260"/>
      <c r="Q34" s="260"/>
      <c r="R34" s="260"/>
      <c r="S34" s="260"/>
      <c r="T34" s="260"/>
      <c r="U34" s="276"/>
      <c r="V34" s="259"/>
      <c r="W34" s="259"/>
    </row>
    <row r="35" spans="2:23" ht="24.95" customHeight="1" x14ac:dyDescent="0.35">
      <c r="B35" s="159" t="s">
        <v>81</v>
      </c>
      <c r="C35" s="569" t="s">
        <v>83</v>
      </c>
      <c r="D35" s="569"/>
      <c r="E35" s="569"/>
      <c r="F35" s="350" t="s">
        <v>64</v>
      </c>
      <c r="G35" s="161" t="s">
        <v>67</v>
      </c>
      <c r="H35" s="111"/>
      <c r="I35" s="647" t="s">
        <v>58</v>
      </c>
      <c r="J35" s="648"/>
      <c r="K35" s="648"/>
      <c r="L35" s="649"/>
      <c r="M35" s="260"/>
      <c r="N35" s="260"/>
      <c r="O35" s="260"/>
      <c r="P35" s="260"/>
      <c r="Q35" s="260"/>
      <c r="R35" s="260"/>
      <c r="S35" s="260"/>
      <c r="T35" s="260"/>
      <c r="U35" s="276"/>
      <c r="V35" s="259"/>
      <c r="W35" s="259"/>
    </row>
    <row r="36" spans="2:23" ht="24.95" customHeight="1" x14ac:dyDescent="0.35">
      <c r="B36" s="357" t="s">
        <v>6</v>
      </c>
      <c r="C36" s="541" t="s">
        <v>14</v>
      </c>
      <c r="D36" s="531"/>
      <c r="E36" s="542"/>
      <c r="F36" s="146">
        <v>0.2</v>
      </c>
      <c r="G36" s="163">
        <f>G24*F36</f>
        <v>0</v>
      </c>
      <c r="H36" s="111"/>
      <c r="I36" s="116" t="s">
        <v>85</v>
      </c>
      <c r="J36" s="117"/>
      <c r="K36" s="117"/>
      <c r="L36" s="118"/>
      <c r="M36" s="262"/>
      <c r="N36" s="262"/>
      <c r="O36" s="262"/>
      <c r="P36" s="262"/>
      <c r="Q36" s="262"/>
      <c r="R36" s="262"/>
      <c r="S36" s="262"/>
      <c r="T36" s="262"/>
      <c r="U36" s="276"/>
      <c r="V36" s="259"/>
      <c r="W36" s="259"/>
    </row>
    <row r="37" spans="2:23" ht="24.95" customHeight="1" x14ac:dyDescent="0.35">
      <c r="B37" s="357" t="s">
        <v>7</v>
      </c>
      <c r="C37" s="541" t="s">
        <v>15</v>
      </c>
      <c r="D37" s="531"/>
      <c r="E37" s="542"/>
      <c r="F37" s="148">
        <v>2.5000000000000001E-2</v>
      </c>
      <c r="G37" s="163">
        <f>G24*F37</f>
        <v>0</v>
      </c>
      <c r="H37" s="111"/>
      <c r="I37" s="116" t="s">
        <v>85</v>
      </c>
      <c r="J37" s="117"/>
      <c r="K37" s="117"/>
      <c r="L37" s="118"/>
      <c r="M37" s="262"/>
      <c r="N37" s="262"/>
      <c r="O37" s="262"/>
      <c r="P37" s="262"/>
      <c r="Q37" s="262"/>
      <c r="R37" s="262"/>
      <c r="S37" s="262"/>
      <c r="T37" s="262"/>
      <c r="U37" s="276"/>
      <c r="V37" s="259"/>
      <c r="W37" s="259"/>
    </row>
    <row r="38" spans="2:23" ht="39.75" customHeight="1" x14ac:dyDescent="0.35">
      <c r="B38" s="357" t="s">
        <v>8</v>
      </c>
      <c r="C38" s="541" t="s">
        <v>86</v>
      </c>
      <c r="D38" s="531"/>
      <c r="E38" s="542"/>
      <c r="F38" s="164">
        <v>0.06</v>
      </c>
      <c r="G38" s="165">
        <f>G24*F38</f>
        <v>0</v>
      </c>
      <c r="H38" s="166"/>
      <c r="I38" s="504" t="s">
        <v>275</v>
      </c>
      <c r="J38" s="505"/>
      <c r="K38" s="505"/>
      <c r="L38" s="506"/>
      <c r="M38" s="262"/>
      <c r="N38" s="262"/>
      <c r="O38" s="262"/>
      <c r="P38" s="262"/>
      <c r="Q38" s="262"/>
      <c r="R38" s="262"/>
      <c r="S38" s="262"/>
      <c r="T38" s="262"/>
      <c r="U38" s="276"/>
      <c r="V38" s="259"/>
      <c r="W38" s="259"/>
    </row>
    <row r="39" spans="2:23" ht="24.95" customHeight="1" x14ac:dyDescent="0.35">
      <c r="B39" s="357" t="s">
        <v>9</v>
      </c>
      <c r="C39" s="541" t="s">
        <v>16</v>
      </c>
      <c r="D39" s="531"/>
      <c r="E39" s="542"/>
      <c r="F39" s="148">
        <v>1.4999999999999999E-2</v>
      </c>
      <c r="G39" s="163">
        <f>G24*F39</f>
        <v>0</v>
      </c>
      <c r="H39" s="111"/>
      <c r="I39" s="116" t="s">
        <v>85</v>
      </c>
      <c r="J39" s="117"/>
      <c r="K39" s="117"/>
      <c r="L39" s="118"/>
      <c r="M39" s="262"/>
      <c r="N39" s="262"/>
      <c r="O39" s="262"/>
      <c r="P39" s="262"/>
      <c r="Q39" s="262"/>
      <c r="R39" s="262"/>
      <c r="S39" s="262"/>
      <c r="T39" s="262"/>
      <c r="U39" s="276"/>
      <c r="V39" s="259"/>
      <c r="W39" s="259"/>
    </row>
    <row r="40" spans="2:23" ht="24.95" customHeight="1" x14ac:dyDescent="0.35">
      <c r="B40" s="357" t="s">
        <v>10</v>
      </c>
      <c r="C40" s="541" t="s">
        <v>47</v>
      </c>
      <c r="D40" s="531"/>
      <c r="E40" s="542"/>
      <c r="F40" s="148">
        <v>0.01</v>
      </c>
      <c r="G40" s="163">
        <f>G24*F40</f>
        <v>0</v>
      </c>
      <c r="H40" s="111"/>
      <c r="I40" s="116" t="s">
        <v>85</v>
      </c>
      <c r="J40" s="117"/>
      <c r="K40" s="117"/>
      <c r="L40" s="118"/>
      <c r="M40" s="262"/>
      <c r="N40" s="262"/>
      <c r="O40" s="262"/>
      <c r="P40" s="262"/>
      <c r="Q40" s="262"/>
      <c r="R40" s="262"/>
      <c r="S40" s="262"/>
      <c r="T40" s="262"/>
      <c r="U40" s="276"/>
      <c r="V40" s="259"/>
      <c r="W40" s="259"/>
    </row>
    <row r="41" spans="2:23" ht="24.95" customHeight="1" x14ac:dyDescent="0.35">
      <c r="B41" s="357" t="s">
        <v>12</v>
      </c>
      <c r="C41" s="541" t="s">
        <v>17</v>
      </c>
      <c r="D41" s="531"/>
      <c r="E41" s="542"/>
      <c r="F41" s="148">
        <v>6.0000000000000001E-3</v>
      </c>
      <c r="G41" s="163">
        <f>G24*F41</f>
        <v>0</v>
      </c>
      <c r="H41" s="111"/>
      <c r="I41" s="116" t="s">
        <v>85</v>
      </c>
      <c r="J41" s="117"/>
      <c r="K41" s="117"/>
      <c r="L41" s="118"/>
      <c r="M41" s="262"/>
      <c r="N41" s="262"/>
      <c r="O41" s="262"/>
      <c r="P41" s="262"/>
      <c r="Q41" s="262"/>
      <c r="R41" s="262"/>
      <c r="S41" s="262"/>
      <c r="T41" s="262"/>
      <c r="U41" s="276"/>
      <c r="V41" s="259"/>
      <c r="W41" s="259"/>
    </row>
    <row r="42" spans="2:23" ht="24.95" customHeight="1" x14ac:dyDescent="0.35">
      <c r="B42" s="357" t="s">
        <v>18</v>
      </c>
      <c r="C42" s="541" t="s">
        <v>19</v>
      </c>
      <c r="D42" s="531"/>
      <c r="E42" s="542"/>
      <c r="F42" s="148">
        <v>2E-3</v>
      </c>
      <c r="G42" s="163">
        <f>G24*F42</f>
        <v>0</v>
      </c>
      <c r="H42" s="111"/>
      <c r="I42" s="116" t="s">
        <v>85</v>
      </c>
      <c r="J42" s="117"/>
      <c r="K42" s="117"/>
      <c r="L42" s="118"/>
      <c r="M42" s="262"/>
      <c r="N42" s="262"/>
      <c r="O42" s="262"/>
      <c r="P42" s="262"/>
      <c r="Q42" s="262"/>
      <c r="R42" s="262"/>
      <c r="S42" s="262"/>
      <c r="T42" s="262"/>
      <c r="U42" s="276"/>
      <c r="V42" s="259"/>
      <c r="W42" s="259"/>
    </row>
    <row r="43" spans="2:23" ht="24.95" customHeight="1" thickBot="1" x14ac:dyDescent="0.4">
      <c r="B43" s="357" t="s">
        <v>20</v>
      </c>
      <c r="C43" s="541" t="s">
        <v>21</v>
      </c>
      <c r="D43" s="531"/>
      <c r="E43" s="542"/>
      <c r="F43" s="148">
        <v>0.08</v>
      </c>
      <c r="G43" s="163">
        <f>G24*F43</f>
        <v>0</v>
      </c>
      <c r="H43" s="111"/>
      <c r="I43" s="140" t="s">
        <v>85</v>
      </c>
      <c r="J43" s="141"/>
      <c r="K43" s="141"/>
      <c r="L43" s="119"/>
      <c r="M43" s="262"/>
      <c r="N43" s="262"/>
      <c r="O43" s="262"/>
      <c r="P43" s="262"/>
      <c r="Q43" s="262"/>
      <c r="R43" s="262"/>
      <c r="S43" s="262"/>
      <c r="T43" s="262"/>
      <c r="U43" s="276"/>
      <c r="V43" s="259"/>
      <c r="W43" s="259"/>
    </row>
    <row r="44" spans="2:23" ht="24.95" customHeight="1" x14ac:dyDescent="0.35">
      <c r="B44" s="169"/>
      <c r="C44" s="170"/>
      <c r="D44" s="171"/>
      <c r="E44" s="172" t="s">
        <v>87</v>
      </c>
      <c r="F44" s="172">
        <f>SUM(F36:F43)</f>
        <v>0.39800000000000008</v>
      </c>
      <c r="G44" s="173">
        <f>SUM(G36:G43)</f>
        <v>0</v>
      </c>
      <c r="H44" s="111"/>
      <c r="I44" s="111"/>
      <c r="J44" s="111"/>
      <c r="K44" s="111"/>
      <c r="L44" s="111"/>
      <c r="M44" s="260"/>
      <c r="N44" s="260"/>
      <c r="O44" s="260"/>
      <c r="P44" s="260"/>
      <c r="Q44" s="260"/>
      <c r="R44" s="260"/>
      <c r="S44" s="260"/>
      <c r="T44" s="260"/>
      <c r="U44" s="358"/>
      <c r="V44" s="259"/>
      <c r="W44" s="259"/>
    </row>
    <row r="45" spans="2:23" ht="24.95" customHeight="1" thickBot="1" x14ac:dyDescent="0.4">
      <c r="B45" s="552" t="s">
        <v>22</v>
      </c>
      <c r="C45" s="553"/>
      <c r="D45" s="553"/>
      <c r="E45" s="553"/>
      <c r="F45" s="553"/>
      <c r="G45" s="554"/>
      <c r="H45" s="111"/>
      <c r="I45" s="111"/>
      <c r="J45" s="111"/>
      <c r="K45" s="111"/>
      <c r="L45" s="111"/>
      <c r="M45" s="260"/>
      <c r="N45" s="260"/>
      <c r="O45" s="260"/>
      <c r="P45" s="260"/>
      <c r="Q45" s="260"/>
      <c r="R45" s="260"/>
      <c r="S45" s="260"/>
      <c r="T45" s="260"/>
      <c r="U45" s="259"/>
      <c r="V45" s="259"/>
      <c r="W45" s="259"/>
    </row>
    <row r="46" spans="2:23" ht="24.95" customHeight="1" x14ac:dyDescent="0.35">
      <c r="B46" s="347" t="s">
        <v>88</v>
      </c>
      <c r="C46" s="555" t="s">
        <v>89</v>
      </c>
      <c r="D46" s="555"/>
      <c r="E46" s="555"/>
      <c r="F46" s="555"/>
      <c r="G46" s="123" t="s">
        <v>67</v>
      </c>
      <c r="H46" s="111"/>
      <c r="I46" s="647" t="s">
        <v>58</v>
      </c>
      <c r="J46" s="648"/>
      <c r="K46" s="648"/>
      <c r="L46" s="649"/>
      <c r="M46" s="260"/>
      <c r="N46" s="260"/>
      <c r="O46" s="260"/>
      <c r="P46" s="260"/>
      <c r="Q46" s="260"/>
      <c r="R46" s="260"/>
      <c r="S46" s="260"/>
      <c r="T46" s="260"/>
      <c r="U46" s="259"/>
      <c r="V46" s="259"/>
      <c r="W46" s="259"/>
    </row>
    <row r="47" spans="2:23" ht="30.95" customHeight="1" x14ac:dyDescent="0.35">
      <c r="B47" s="556" t="s">
        <v>6</v>
      </c>
      <c r="C47" s="558" t="s">
        <v>90</v>
      </c>
      <c r="D47" s="349" t="s">
        <v>91</v>
      </c>
      <c r="E47" s="175" t="s">
        <v>92</v>
      </c>
      <c r="F47" s="176" t="s">
        <v>94</v>
      </c>
      <c r="G47" s="560">
        <f>IF((D48*E48*F48)-(G19*0.06)&lt;0,0,((D48*E48*F48)-(G19*0.06)))</f>
        <v>184.8</v>
      </c>
      <c r="H47" s="177"/>
      <c r="I47" s="504" t="s">
        <v>276</v>
      </c>
      <c r="J47" s="505"/>
      <c r="K47" s="505"/>
      <c r="L47" s="506"/>
      <c r="M47" s="268"/>
      <c r="N47" s="268"/>
      <c r="O47" s="268"/>
      <c r="P47" s="268"/>
      <c r="Q47" s="268"/>
      <c r="R47" s="268"/>
      <c r="S47" s="268"/>
      <c r="T47" s="268"/>
      <c r="U47" s="259"/>
      <c r="V47" s="259"/>
      <c r="W47" s="259"/>
    </row>
    <row r="48" spans="2:23" ht="30.95" customHeight="1" x14ac:dyDescent="0.35">
      <c r="B48" s="557"/>
      <c r="C48" s="559"/>
      <c r="D48" s="178">
        <v>2</v>
      </c>
      <c r="E48" s="175">
        <v>4.2</v>
      </c>
      <c r="F48" s="179">
        <v>22</v>
      </c>
      <c r="G48" s="561"/>
      <c r="H48" s="177"/>
      <c r="I48" s="504"/>
      <c r="J48" s="505"/>
      <c r="K48" s="505"/>
      <c r="L48" s="506"/>
      <c r="M48" s="268"/>
      <c r="N48" s="268"/>
      <c r="O48" s="268"/>
      <c r="P48" s="268"/>
      <c r="Q48" s="268"/>
      <c r="R48" s="268"/>
      <c r="S48" s="268"/>
      <c r="T48" s="268"/>
      <c r="U48" s="259"/>
      <c r="V48" s="259"/>
      <c r="W48" s="259"/>
    </row>
    <row r="49" spans="2:23" ht="30.95" customHeight="1" x14ac:dyDescent="0.35">
      <c r="B49" s="556" t="s">
        <v>7</v>
      </c>
      <c r="C49" s="562" t="s">
        <v>93</v>
      </c>
      <c r="D49" s="563"/>
      <c r="E49" s="180" t="s">
        <v>92</v>
      </c>
      <c r="F49" s="181" t="s">
        <v>94</v>
      </c>
      <c r="G49" s="560">
        <f>(E50*F50)*(100%-20%)</f>
        <v>0</v>
      </c>
      <c r="H49" s="177"/>
      <c r="I49" s="504" t="s">
        <v>282</v>
      </c>
      <c r="J49" s="505"/>
      <c r="K49" s="505"/>
      <c r="L49" s="506"/>
      <c r="M49" s="268"/>
      <c r="N49" s="268"/>
      <c r="O49" s="268"/>
      <c r="P49" s="268"/>
      <c r="Q49" s="268"/>
      <c r="R49" s="268"/>
      <c r="S49" s="268"/>
      <c r="T49" s="268"/>
      <c r="U49" s="259"/>
      <c r="V49" s="259"/>
      <c r="W49" s="259"/>
    </row>
    <row r="50" spans="2:23" ht="30.95" customHeight="1" x14ac:dyDescent="0.35">
      <c r="B50" s="557"/>
      <c r="C50" s="564"/>
      <c r="D50" s="565"/>
      <c r="E50" s="182">
        <v>0</v>
      </c>
      <c r="F50" s="183">
        <v>22</v>
      </c>
      <c r="G50" s="561"/>
      <c r="H50" s="184"/>
      <c r="I50" s="504"/>
      <c r="J50" s="505"/>
      <c r="K50" s="505"/>
      <c r="L50" s="506"/>
      <c r="M50" s="268"/>
      <c r="N50" s="268"/>
      <c r="O50" s="268"/>
      <c r="P50" s="268"/>
      <c r="Q50" s="268"/>
      <c r="R50" s="268"/>
      <c r="S50" s="268"/>
      <c r="T50" s="268"/>
      <c r="U50" s="259"/>
      <c r="V50" s="259"/>
      <c r="W50" s="259"/>
    </row>
    <row r="51" spans="2:23" ht="24.95" customHeight="1" x14ac:dyDescent="0.35">
      <c r="B51" s="357" t="s">
        <v>8</v>
      </c>
      <c r="C51" s="512" t="s">
        <v>95</v>
      </c>
      <c r="D51" s="513"/>
      <c r="E51" s="513"/>
      <c r="F51" s="514"/>
      <c r="G51" s="165">
        <v>0</v>
      </c>
      <c r="H51" s="185"/>
      <c r="I51" s="628" t="s">
        <v>174</v>
      </c>
      <c r="J51" s="629"/>
      <c r="K51" s="629"/>
      <c r="L51" s="246"/>
      <c r="M51" s="260"/>
      <c r="N51" s="260"/>
      <c r="O51" s="260"/>
      <c r="P51" s="260"/>
      <c r="Q51" s="260"/>
      <c r="R51" s="260"/>
      <c r="S51" s="260"/>
      <c r="T51" s="260"/>
      <c r="U51" s="259"/>
      <c r="V51" s="259"/>
      <c r="W51" s="259"/>
    </row>
    <row r="52" spans="2:23" ht="24.95" customHeight="1" x14ac:dyDescent="0.35">
      <c r="B52" s="357" t="s">
        <v>9</v>
      </c>
      <c r="C52" s="512" t="s">
        <v>96</v>
      </c>
      <c r="D52" s="513"/>
      <c r="E52" s="513"/>
      <c r="F52" s="514"/>
      <c r="G52" s="186">
        <v>0</v>
      </c>
      <c r="H52" s="139"/>
      <c r="I52" s="116" t="s">
        <v>174</v>
      </c>
      <c r="J52" s="245"/>
      <c r="K52" s="245"/>
      <c r="L52" s="246"/>
      <c r="M52" s="260"/>
      <c r="N52" s="260"/>
      <c r="O52" s="260"/>
      <c r="P52" s="260"/>
      <c r="Q52" s="260"/>
      <c r="R52" s="260"/>
      <c r="S52" s="260"/>
      <c r="T52" s="260"/>
      <c r="U52" s="259"/>
      <c r="V52" s="259"/>
      <c r="W52" s="259"/>
    </row>
    <row r="53" spans="2:23" ht="24.95" customHeight="1" x14ac:dyDescent="0.35">
      <c r="B53" s="357" t="s">
        <v>10</v>
      </c>
      <c r="C53" s="512" t="s">
        <v>97</v>
      </c>
      <c r="D53" s="513"/>
      <c r="E53" s="513"/>
      <c r="F53" s="514"/>
      <c r="G53" s="187">
        <v>0</v>
      </c>
      <c r="H53" s="139"/>
      <c r="I53" s="116" t="s">
        <v>61</v>
      </c>
      <c r="J53" s="245"/>
      <c r="K53" s="245"/>
      <c r="L53" s="246"/>
      <c r="M53" s="260"/>
      <c r="N53" s="260"/>
      <c r="O53" s="260"/>
      <c r="P53" s="260"/>
      <c r="Q53" s="260"/>
      <c r="R53" s="260"/>
      <c r="S53" s="260"/>
      <c r="T53" s="260"/>
      <c r="U53" s="259"/>
      <c r="V53" s="259"/>
      <c r="W53" s="259"/>
    </row>
    <row r="54" spans="2:23" ht="24.95" customHeight="1" thickBot="1" x14ac:dyDescent="0.4">
      <c r="B54" s="357" t="s">
        <v>18</v>
      </c>
      <c r="C54" s="535" t="s">
        <v>11</v>
      </c>
      <c r="D54" s="536"/>
      <c r="E54" s="536"/>
      <c r="F54" s="537"/>
      <c r="G54" s="187"/>
      <c r="H54" s="139"/>
      <c r="I54" s="140" t="s">
        <v>154</v>
      </c>
      <c r="J54" s="252"/>
      <c r="K54" s="252"/>
      <c r="L54" s="279"/>
      <c r="M54" s="260"/>
      <c r="N54" s="260"/>
      <c r="O54" s="260"/>
      <c r="P54" s="260"/>
      <c r="Q54" s="260"/>
      <c r="R54" s="260"/>
      <c r="S54" s="260"/>
      <c r="T54" s="260"/>
      <c r="U54" s="259"/>
      <c r="V54" s="259"/>
      <c r="W54" s="259"/>
    </row>
    <row r="55" spans="2:23" ht="24.95" customHeight="1" x14ac:dyDescent="0.35">
      <c r="B55" s="169"/>
      <c r="C55" s="170"/>
      <c r="D55" s="170"/>
      <c r="E55" s="170"/>
      <c r="F55" s="188" t="s">
        <v>71</v>
      </c>
      <c r="G55" s="173">
        <f>SUM(G47:G54)</f>
        <v>184.8</v>
      </c>
      <c r="H55" s="111"/>
      <c r="I55" s="653"/>
      <c r="J55" s="653"/>
      <c r="K55" s="653"/>
      <c r="L55" s="653"/>
      <c r="M55" s="654"/>
      <c r="N55" s="654"/>
      <c r="O55" s="654"/>
      <c r="P55" s="654"/>
      <c r="Q55" s="654"/>
      <c r="R55" s="654"/>
      <c r="S55" s="654"/>
      <c r="T55" s="654"/>
      <c r="U55" s="259"/>
      <c r="V55" s="259"/>
      <c r="W55" s="259"/>
    </row>
    <row r="56" spans="2:23" ht="24.95" customHeight="1" x14ac:dyDescent="0.35">
      <c r="B56" s="142"/>
      <c r="C56" s="143"/>
      <c r="D56" s="143"/>
      <c r="E56" s="528" t="s">
        <v>23</v>
      </c>
      <c r="F56" s="529"/>
      <c r="G56" s="190">
        <f>G33+G44+G55</f>
        <v>184.8</v>
      </c>
      <c r="H56" s="111"/>
      <c r="I56" s="658"/>
      <c r="J56" s="658"/>
      <c r="K56" s="658"/>
      <c r="L56" s="658"/>
      <c r="M56" s="658"/>
      <c r="N56" s="658"/>
      <c r="O56" s="658"/>
      <c r="P56" s="658"/>
      <c r="Q56" s="658"/>
      <c r="R56" s="658"/>
      <c r="S56" s="658"/>
      <c r="T56" s="658"/>
      <c r="U56" s="259"/>
      <c r="V56" s="259"/>
      <c r="W56" s="259"/>
    </row>
    <row r="57" spans="2:23" ht="23.25" customHeight="1" x14ac:dyDescent="0.35">
      <c r="B57" s="566"/>
      <c r="C57" s="567"/>
      <c r="D57" s="567"/>
      <c r="E57" s="567"/>
      <c r="F57" s="567"/>
      <c r="G57" s="568"/>
      <c r="H57" s="111"/>
      <c r="I57" s="658"/>
      <c r="J57" s="658"/>
      <c r="K57" s="658"/>
      <c r="L57" s="658"/>
      <c r="M57" s="658"/>
      <c r="N57" s="658"/>
      <c r="O57" s="658"/>
      <c r="P57" s="658"/>
      <c r="Q57" s="658"/>
      <c r="R57" s="658"/>
      <c r="S57" s="658"/>
      <c r="T57" s="658"/>
      <c r="U57" s="259"/>
      <c r="V57" s="259"/>
      <c r="W57" s="259"/>
    </row>
    <row r="58" spans="2:23" ht="21.75" thickBot="1" x14ac:dyDescent="0.4">
      <c r="B58" s="533" t="s">
        <v>24</v>
      </c>
      <c r="C58" s="528"/>
      <c r="D58" s="528"/>
      <c r="E58" s="528"/>
      <c r="F58" s="528"/>
      <c r="G58" s="534"/>
      <c r="H58" s="111"/>
      <c r="I58" s="255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259"/>
      <c r="V58" s="259"/>
      <c r="W58" s="259"/>
    </row>
    <row r="59" spans="2:23" ht="24.95" customHeight="1" x14ac:dyDescent="0.35">
      <c r="B59" s="355" t="s">
        <v>99</v>
      </c>
      <c r="C59" s="525" t="s">
        <v>100</v>
      </c>
      <c r="D59" s="525"/>
      <c r="E59" s="525"/>
      <c r="F59" s="351" t="s">
        <v>64</v>
      </c>
      <c r="G59" s="345" t="s">
        <v>67</v>
      </c>
      <c r="H59" s="111"/>
      <c r="I59" s="647" t="s">
        <v>58</v>
      </c>
      <c r="J59" s="648"/>
      <c r="K59" s="648"/>
      <c r="L59" s="649"/>
      <c r="M59" s="261"/>
      <c r="N59" s="260"/>
      <c r="O59" s="260"/>
      <c r="P59" s="260"/>
      <c r="Q59" s="260"/>
      <c r="R59" s="260"/>
      <c r="S59" s="260"/>
      <c r="T59" s="260"/>
      <c r="U59" s="259"/>
      <c r="V59" s="259"/>
      <c r="W59" s="259"/>
    </row>
    <row r="60" spans="2:23" ht="24.95" customHeight="1" x14ac:dyDescent="0.35">
      <c r="B60" s="195" t="s">
        <v>6</v>
      </c>
      <c r="C60" s="543" t="s">
        <v>25</v>
      </c>
      <c r="D60" s="544"/>
      <c r="E60" s="545"/>
      <c r="F60" s="196">
        <v>4.1999999999999997E-3</v>
      </c>
      <c r="G60" s="197">
        <f>G24*F60</f>
        <v>0</v>
      </c>
      <c r="H60" s="111"/>
      <c r="I60" s="504" t="s">
        <v>109</v>
      </c>
      <c r="J60" s="505"/>
      <c r="K60" s="505"/>
      <c r="L60" s="372"/>
      <c r="M60" s="269"/>
      <c r="N60" s="270"/>
      <c r="O60" s="270"/>
      <c r="P60" s="270"/>
      <c r="Q60" s="270"/>
      <c r="R60" s="270"/>
      <c r="S60" s="270"/>
      <c r="T60" s="270"/>
      <c r="U60" s="259"/>
      <c r="V60" s="259"/>
      <c r="W60" s="259"/>
    </row>
    <row r="61" spans="2:23" ht="24.95" customHeight="1" x14ac:dyDescent="0.35">
      <c r="B61" s="195" t="s">
        <v>7</v>
      </c>
      <c r="C61" s="543" t="s">
        <v>26</v>
      </c>
      <c r="D61" s="544"/>
      <c r="E61" s="545"/>
      <c r="F61" s="196">
        <v>2.9999999999999997E-4</v>
      </c>
      <c r="G61" s="197">
        <f>G24*F61</f>
        <v>0</v>
      </c>
      <c r="H61" s="111"/>
      <c r="I61" s="504" t="s">
        <v>109</v>
      </c>
      <c r="J61" s="505"/>
      <c r="K61" s="505"/>
      <c r="L61" s="372"/>
      <c r="M61" s="269"/>
      <c r="N61" s="270"/>
      <c r="O61" s="270"/>
      <c r="P61" s="270"/>
      <c r="Q61" s="270"/>
      <c r="R61" s="270"/>
      <c r="S61" s="270"/>
      <c r="T61" s="270"/>
      <c r="U61" s="259"/>
      <c r="V61" s="259"/>
      <c r="W61" s="259"/>
    </row>
    <row r="62" spans="2:23" ht="24.95" customHeight="1" x14ac:dyDescent="0.35">
      <c r="B62" s="195" t="s">
        <v>8</v>
      </c>
      <c r="C62" s="352" t="s">
        <v>110</v>
      </c>
      <c r="D62" s="353"/>
      <c r="E62" s="354"/>
      <c r="F62" s="196">
        <v>3.44E-2</v>
      </c>
      <c r="G62" s="197">
        <f>G24*F62</f>
        <v>0</v>
      </c>
      <c r="H62" s="111"/>
      <c r="I62" s="504" t="s">
        <v>109</v>
      </c>
      <c r="J62" s="505"/>
      <c r="K62" s="505"/>
      <c r="L62" s="372"/>
      <c r="M62" s="269"/>
      <c r="N62" s="270"/>
      <c r="O62" s="270"/>
      <c r="P62" s="270"/>
      <c r="Q62" s="270"/>
      <c r="R62" s="270"/>
      <c r="S62" s="270"/>
      <c r="T62" s="270"/>
      <c r="U62" s="259"/>
      <c r="V62" s="259"/>
      <c r="W62" s="259"/>
    </row>
    <row r="63" spans="2:23" ht="84.75" customHeight="1" x14ac:dyDescent="0.35">
      <c r="B63" s="344" t="s">
        <v>9</v>
      </c>
      <c r="C63" s="549" t="s">
        <v>101</v>
      </c>
      <c r="D63" s="550"/>
      <c r="E63" s="551"/>
      <c r="F63" s="202">
        <v>1.9400000000000001E-2</v>
      </c>
      <c r="G63" s="203">
        <f>G24*F63</f>
        <v>0</v>
      </c>
      <c r="H63" s="111"/>
      <c r="I63" s="640" t="s">
        <v>98</v>
      </c>
      <c r="J63" s="641"/>
      <c r="K63" s="641"/>
      <c r="L63" s="663"/>
      <c r="M63" s="271"/>
      <c r="N63" s="272"/>
      <c r="O63" s="272"/>
      <c r="P63" s="272"/>
      <c r="Q63" s="272"/>
      <c r="R63" s="272"/>
      <c r="S63" s="272"/>
      <c r="T63" s="272"/>
      <c r="U63" s="259"/>
      <c r="V63" s="259"/>
      <c r="W63" s="259"/>
    </row>
    <row r="64" spans="2:23" ht="24.95" customHeight="1" x14ac:dyDescent="0.35">
      <c r="B64" s="344" t="s">
        <v>10</v>
      </c>
      <c r="C64" s="538" t="s">
        <v>102</v>
      </c>
      <c r="D64" s="539"/>
      <c r="E64" s="540"/>
      <c r="F64" s="204">
        <f>F44</f>
        <v>0.39800000000000008</v>
      </c>
      <c r="G64" s="205">
        <f>G63*F64</f>
        <v>0</v>
      </c>
      <c r="H64" s="111"/>
      <c r="I64" s="233"/>
      <c r="J64" s="234"/>
      <c r="K64" s="234"/>
      <c r="L64" s="281"/>
      <c r="M64" s="267"/>
      <c r="N64" s="268"/>
      <c r="O64" s="268"/>
      <c r="P64" s="268"/>
      <c r="Q64" s="268"/>
      <c r="R64" s="268"/>
      <c r="S64" s="268"/>
      <c r="T64" s="268"/>
      <c r="U64" s="259"/>
      <c r="V64" s="259"/>
      <c r="W64" s="259"/>
    </row>
    <row r="65" spans="2:23" ht="24.95" customHeight="1" x14ac:dyDescent="0.35">
      <c r="B65" s="344" t="s">
        <v>12</v>
      </c>
      <c r="C65" s="512" t="s">
        <v>111</v>
      </c>
      <c r="D65" s="513"/>
      <c r="E65" s="514"/>
      <c r="F65" s="206" t="s">
        <v>112</v>
      </c>
      <c r="G65" s="205">
        <f>F65*G24</f>
        <v>0</v>
      </c>
      <c r="H65" s="111"/>
      <c r="I65" s="504" t="s">
        <v>109</v>
      </c>
      <c r="J65" s="505"/>
      <c r="K65" s="505"/>
      <c r="L65" s="372"/>
      <c r="M65" s="269"/>
      <c r="N65" s="270"/>
      <c r="O65" s="270"/>
      <c r="P65" s="270"/>
      <c r="Q65" s="270"/>
      <c r="R65" s="270"/>
      <c r="S65" s="270"/>
      <c r="T65" s="270"/>
      <c r="U65" s="259"/>
      <c r="V65" s="259"/>
      <c r="W65" s="259"/>
    </row>
    <row r="66" spans="2:23" ht="24.95" customHeight="1" thickBot="1" x14ac:dyDescent="0.4">
      <c r="B66" s="142"/>
      <c r="C66" s="143"/>
      <c r="D66" s="143"/>
      <c r="E66" s="343" t="s">
        <v>52</v>
      </c>
      <c r="F66" s="208">
        <f>SUM(F60:F65)</f>
        <v>0.45630000000000009</v>
      </c>
      <c r="G66" s="190">
        <f>SUM(G60:G65)</f>
        <v>0</v>
      </c>
      <c r="H66" s="111"/>
      <c r="I66" s="437" t="s">
        <v>274</v>
      </c>
      <c r="J66" s="252"/>
      <c r="K66" s="252"/>
      <c r="L66" s="279"/>
      <c r="M66" s="111"/>
      <c r="N66" s="111"/>
      <c r="O66" s="111"/>
      <c r="P66" s="111"/>
      <c r="Q66" s="111"/>
      <c r="R66" s="111"/>
      <c r="S66" s="111"/>
      <c r="T66" s="111"/>
      <c r="U66" s="259"/>
      <c r="V66" s="259"/>
      <c r="W66" s="259"/>
    </row>
    <row r="67" spans="2:23" ht="23.25" customHeight="1" x14ac:dyDescent="0.35">
      <c r="B67" s="546"/>
      <c r="C67" s="547"/>
      <c r="D67" s="547"/>
      <c r="E67" s="547"/>
      <c r="F67" s="547"/>
      <c r="G67" s="548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259"/>
      <c r="V67" s="259"/>
      <c r="W67" s="259"/>
    </row>
    <row r="68" spans="2:23" ht="24.95" customHeight="1" thickBot="1" x14ac:dyDescent="0.4">
      <c r="B68" s="533" t="s">
        <v>27</v>
      </c>
      <c r="C68" s="528"/>
      <c r="D68" s="528"/>
      <c r="E68" s="528"/>
      <c r="F68" s="528"/>
      <c r="G68" s="534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259"/>
      <c r="V68" s="259"/>
      <c r="W68" s="259"/>
    </row>
    <row r="69" spans="2:23" ht="24.95" customHeight="1" x14ac:dyDescent="0.35">
      <c r="B69" s="355" t="s">
        <v>114</v>
      </c>
      <c r="C69" s="525" t="s">
        <v>115</v>
      </c>
      <c r="D69" s="525"/>
      <c r="E69" s="525"/>
      <c r="F69" s="351" t="s">
        <v>64</v>
      </c>
      <c r="G69" s="209" t="s">
        <v>67</v>
      </c>
      <c r="H69" s="111"/>
      <c r="I69" s="112" t="s">
        <v>58</v>
      </c>
      <c r="J69" s="113"/>
      <c r="K69" s="113"/>
      <c r="L69" s="114"/>
      <c r="M69" s="216"/>
      <c r="N69" s="273"/>
      <c r="O69" s="273"/>
      <c r="P69" s="273"/>
      <c r="Q69" s="273"/>
      <c r="R69" s="273"/>
      <c r="S69" s="273"/>
      <c r="T69" s="273"/>
      <c r="U69" s="259"/>
      <c r="V69" s="259"/>
      <c r="W69" s="259"/>
    </row>
    <row r="70" spans="2:23" ht="24.95" customHeight="1" x14ac:dyDescent="0.35">
      <c r="B70" s="195" t="s">
        <v>6</v>
      </c>
      <c r="C70" s="543" t="s">
        <v>103</v>
      </c>
      <c r="D70" s="544"/>
      <c r="E70" s="545"/>
      <c r="F70" s="196">
        <v>8.3299999999999999E-2</v>
      </c>
      <c r="G70" s="197">
        <f>(G19+G21)*F70</f>
        <v>0</v>
      </c>
      <c r="H70" s="111"/>
      <c r="I70" s="210" t="s">
        <v>117</v>
      </c>
      <c r="J70" s="211"/>
      <c r="K70" s="211"/>
      <c r="L70" s="326"/>
      <c r="M70" s="274"/>
      <c r="N70" s="275"/>
      <c r="O70" s="275"/>
      <c r="P70" s="275"/>
      <c r="Q70" s="275"/>
      <c r="R70" s="275"/>
      <c r="S70" s="275"/>
      <c r="T70" s="275"/>
      <c r="U70" s="259"/>
      <c r="V70" s="259"/>
      <c r="W70" s="259"/>
    </row>
    <row r="71" spans="2:23" ht="24.95" customHeight="1" x14ac:dyDescent="0.35">
      <c r="B71" s="195" t="s">
        <v>7</v>
      </c>
      <c r="C71" s="543" t="s">
        <v>116</v>
      </c>
      <c r="D71" s="544"/>
      <c r="E71" s="545"/>
      <c r="F71" s="196">
        <v>1.3899999999999999E-2</v>
      </c>
      <c r="G71" s="197">
        <f>G24*F71</f>
        <v>0</v>
      </c>
      <c r="H71" s="111"/>
      <c r="I71" s="210" t="s">
        <v>109</v>
      </c>
      <c r="J71" s="211"/>
      <c r="K71" s="211"/>
      <c r="L71" s="372"/>
      <c r="M71" s="269"/>
      <c r="N71" s="270"/>
      <c r="O71" s="270"/>
      <c r="P71" s="270"/>
      <c r="Q71" s="270"/>
      <c r="R71" s="270"/>
      <c r="S71" s="270"/>
      <c r="T71" s="270"/>
      <c r="U71" s="259"/>
      <c r="V71" s="259"/>
      <c r="W71" s="259"/>
    </row>
    <row r="72" spans="2:23" ht="24.95" customHeight="1" x14ac:dyDescent="0.35">
      <c r="B72" s="195" t="s">
        <v>8</v>
      </c>
      <c r="C72" s="543" t="s">
        <v>104</v>
      </c>
      <c r="D72" s="544"/>
      <c r="E72" s="545"/>
      <c r="F72" s="196">
        <v>2.8E-3</v>
      </c>
      <c r="G72" s="197">
        <f>G24*F72</f>
        <v>0</v>
      </c>
      <c r="H72" s="111"/>
      <c r="I72" s="210" t="s">
        <v>109</v>
      </c>
      <c r="J72" s="211"/>
      <c r="K72" s="211"/>
      <c r="L72" s="372"/>
      <c r="M72" s="269"/>
      <c r="N72" s="270"/>
      <c r="O72" s="270"/>
      <c r="P72" s="270"/>
      <c r="Q72" s="270"/>
      <c r="R72" s="270"/>
      <c r="S72" s="270"/>
      <c r="T72" s="270"/>
      <c r="U72" s="259"/>
      <c r="V72" s="259"/>
      <c r="W72" s="259"/>
    </row>
    <row r="73" spans="2:23" ht="24.95" customHeight="1" x14ac:dyDescent="0.35">
      <c r="B73" s="344" t="s">
        <v>9</v>
      </c>
      <c r="C73" s="538" t="s">
        <v>113</v>
      </c>
      <c r="D73" s="539"/>
      <c r="E73" s="540"/>
      <c r="F73" s="202">
        <v>2.0000000000000001E-4</v>
      </c>
      <c r="G73" s="203">
        <f>G24*F73</f>
        <v>0</v>
      </c>
      <c r="H73" s="111"/>
      <c r="I73" s="210" t="s">
        <v>109</v>
      </c>
      <c r="J73" s="211"/>
      <c r="K73" s="211"/>
      <c r="L73" s="372"/>
      <c r="M73" s="269"/>
      <c r="N73" s="270"/>
      <c r="O73" s="270"/>
      <c r="P73" s="270"/>
      <c r="Q73" s="270"/>
      <c r="R73" s="270"/>
      <c r="S73" s="270"/>
      <c r="T73" s="270"/>
      <c r="U73" s="259"/>
      <c r="V73" s="259"/>
      <c r="W73" s="259"/>
    </row>
    <row r="74" spans="2:23" ht="24.95" customHeight="1" x14ac:dyDescent="0.35">
      <c r="B74" s="344" t="s">
        <v>10</v>
      </c>
      <c r="C74" s="538" t="s">
        <v>105</v>
      </c>
      <c r="D74" s="539"/>
      <c r="E74" s="540"/>
      <c r="F74" s="212">
        <v>6.9999999999999999E-4</v>
      </c>
      <c r="G74" s="205">
        <f>G24*F74</f>
        <v>0</v>
      </c>
      <c r="H74" s="111"/>
      <c r="I74" s="210" t="s">
        <v>109</v>
      </c>
      <c r="J74" s="211"/>
      <c r="K74" s="211"/>
      <c r="L74" s="372"/>
      <c r="M74" s="269"/>
      <c r="N74" s="270"/>
      <c r="O74" s="270"/>
      <c r="P74" s="270"/>
      <c r="Q74" s="270"/>
      <c r="R74" s="270"/>
      <c r="S74" s="270"/>
      <c r="T74" s="270"/>
      <c r="U74" s="259"/>
      <c r="V74" s="259"/>
      <c r="W74" s="259"/>
    </row>
    <row r="75" spans="2:23" ht="24.95" customHeight="1" x14ac:dyDescent="0.35">
      <c r="B75" s="344" t="s">
        <v>12</v>
      </c>
      <c r="C75" s="512" t="s">
        <v>106</v>
      </c>
      <c r="D75" s="513"/>
      <c r="E75" s="514"/>
      <c r="F75" s="212">
        <v>2.8999999999999998E-3</v>
      </c>
      <c r="G75" s="205">
        <f>G24*F75</f>
        <v>0</v>
      </c>
      <c r="H75" s="111"/>
      <c r="I75" s="210" t="s">
        <v>109</v>
      </c>
      <c r="J75" s="211"/>
      <c r="K75" s="211"/>
      <c r="L75" s="372"/>
      <c r="M75" s="269"/>
      <c r="N75" s="270"/>
      <c r="O75" s="270"/>
      <c r="P75" s="270"/>
      <c r="Q75" s="270"/>
      <c r="R75" s="270"/>
      <c r="S75" s="270"/>
      <c r="T75" s="270"/>
      <c r="U75" s="259"/>
      <c r="V75" s="259"/>
      <c r="W75" s="259"/>
    </row>
    <row r="76" spans="2:23" ht="24.95" customHeight="1" x14ac:dyDescent="0.35">
      <c r="B76" s="344" t="s">
        <v>18</v>
      </c>
      <c r="C76" s="512" t="s">
        <v>28</v>
      </c>
      <c r="D76" s="513"/>
      <c r="E76" s="514"/>
      <c r="F76" s="256"/>
      <c r="G76" s="205"/>
      <c r="H76" s="111"/>
      <c r="I76" s="116" t="s">
        <v>154</v>
      </c>
      <c r="J76" s="245"/>
      <c r="K76" s="245"/>
      <c r="L76" s="246"/>
      <c r="M76" s="261"/>
      <c r="N76" s="260"/>
      <c r="O76" s="260"/>
      <c r="P76" s="260"/>
      <c r="Q76" s="260"/>
      <c r="R76" s="260"/>
      <c r="S76" s="260"/>
      <c r="T76" s="260"/>
      <c r="U76" s="259"/>
      <c r="V76" s="259"/>
      <c r="W76" s="259"/>
    </row>
    <row r="77" spans="2:23" ht="24.95" customHeight="1" x14ac:dyDescent="0.35">
      <c r="B77" s="169"/>
      <c r="C77" s="170"/>
      <c r="D77" s="170"/>
      <c r="E77" s="346" t="s">
        <v>108</v>
      </c>
      <c r="F77" s="214">
        <f>SUM(F70:F76)</f>
        <v>0.1038</v>
      </c>
      <c r="G77" s="173">
        <f>SUM(G70:G76)</f>
        <v>0</v>
      </c>
      <c r="H77" s="111"/>
      <c r="I77" s="247"/>
      <c r="J77" s="245"/>
      <c r="K77" s="245"/>
      <c r="L77" s="246"/>
      <c r="M77" s="260"/>
      <c r="N77" s="260"/>
      <c r="O77" s="260"/>
      <c r="P77" s="260"/>
      <c r="Q77" s="260"/>
      <c r="R77" s="260"/>
      <c r="S77" s="260"/>
      <c r="T77" s="260"/>
      <c r="U77" s="259"/>
      <c r="V77" s="259"/>
      <c r="W77" s="259"/>
    </row>
    <row r="78" spans="2:23" ht="24.95" customHeight="1" x14ac:dyDescent="0.35">
      <c r="B78" s="344" t="s">
        <v>20</v>
      </c>
      <c r="C78" s="541" t="s">
        <v>107</v>
      </c>
      <c r="D78" s="531"/>
      <c r="E78" s="531"/>
      <c r="F78" s="542"/>
      <c r="G78" s="205">
        <f>G77*F44</f>
        <v>0</v>
      </c>
      <c r="H78" s="111"/>
      <c r="I78" s="247"/>
      <c r="J78" s="245"/>
      <c r="K78" s="245"/>
      <c r="L78" s="246"/>
      <c r="M78" s="260"/>
      <c r="N78" s="260"/>
      <c r="O78" s="260"/>
      <c r="P78" s="260"/>
      <c r="Q78" s="260"/>
      <c r="R78" s="260"/>
      <c r="S78" s="260"/>
      <c r="T78" s="260"/>
      <c r="U78" s="276"/>
      <c r="V78" s="259"/>
      <c r="W78" s="259"/>
    </row>
    <row r="79" spans="2:23" ht="24.95" customHeight="1" thickBot="1" x14ac:dyDescent="0.4">
      <c r="B79" s="142"/>
      <c r="C79" s="143"/>
      <c r="D79" s="143"/>
      <c r="E79" s="528" t="s">
        <v>29</v>
      </c>
      <c r="F79" s="529"/>
      <c r="G79" s="190">
        <f>G77+G78</f>
        <v>0</v>
      </c>
      <c r="H79" s="111"/>
      <c r="I79" s="437" t="s">
        <v>274</v>
      </c>
      <c r="J79" s="252"/>
      <c r="K79" s="252"/>
      <c r="L79" s="279"/>
      <c r="M79" s="260"/>
      <c r="N79" s="260"/>
      <c r="O79" s="260"/>
      <c r="P79" s="260"/>
      <c r="Q79" s="260"/>
      <c r="R79" s="260"/>
      <c r="S79" s="260"/>
      <c r="T79" s="260"/>
      <c r="U79" s="276"/>
      <c r="V79" s="259"/>
      <c r="W79" s="259"/>
    </row>
    <row r="80" spans="2:23" ht="27" customHeight="1" x14ac:dyDescent="0.35">
      <c r="B80" s="530"/>
      <c r="C80" s="531"/>
      <c r="D80" s="531"/>
      <c r="E80" s="531"/>
      <c r="F80" s="531"/>
      <c r="G80" s="532"/>
      <c r="H80" s="111"/>
      <c r="I80" s="111"/>
      <c r="J80" s="111"/>
      <c r="K80" s="111"/>
      <c r="L80" s="111"/>
      <c r="M80" s="260"/>
      <c r="N80" s="260"/>
      <c r="O80" s="260"/>
      <c r="P80" s="260"/>
      <c r="Q80" s="260"/>
      <c r="R80" s="260"/>
      <c r="S80" s="260"/>
      <c r="T80" s="260"/>
      <c r="U80" s="276"/>
      <c r="V80" s="259"/>
      <c r="W80" s="259"/>
    </row>
    <row r="81" spans="2:25" ht="24.95" customHeight="1" thickBot="1" x14ac:dyDescent="0.4">
      <c r="B81" s="533" t="s">
        <v>30</v>
      </c>
      <c r="C81" s="528"/>
      <c r="D81" s="528"/>
      <c r="E81" s="528"/>
      <c r="F81" s="528"/>
      <c r="G81" s="534"/>
      <c r="H81" s="111"/>
      <c r="I81" s="111"/>
      <c r="J81" s="111"/>
      <c r="K81" s="111"/>
      <c r="L81" s="111"/>
      <c r="M81" s="260"/>
      <c r="N81" s="260"/>
      <c r="O81" s="260"/>
      <c r="P81" s="260"/>
      <c r="Q81" s="260"/>
      <c r="R81" s="260"/>
      <c r="S81" s="260"/>
      <c r="T81" s="260"/>
      <c r="U81" s="276"/>
      <c r="V81" s="259"/>
      <c r="W81" s="259"/>
    </row>
    <row r="82" spans="2:25" ht="24.95" customHeight="1" x14ac:dyDescent="0.35">
      <c r="B82" s="355" t="s">
        <v>152</v>
      </c>
      <c r="C82" s="525" t="s">
        <v>153</v>
      </c>
      <c r="D82" s="525"/>
      <c r="E82" s="525"/>
      <c r="F82" s="525"/>
      <c r="G82" s="209" t="s">
        <v>67</v>
      </c>
      <c r="H82" s="111"/>
      <c r="I82" s="291" t="s">
        <v>58</v>
      </c>
      <c r="J82" s="216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6"/>
      <c r="V82" s="259"/>
      <c r="W82" s="259"/>
    </row>
    <row r="83" spans="2:25" ht="24.95" customHeight="1" x14ac:dyDescent="0.35">
      <c r="B83" s="357" t="s">
        <v>6</v>
      </c>
      <c r="C83" s="512" t="s">
        <v>31</v>
      </c>
      <c r="D83" s="513"/>
      <c r="E83" s="513"/>
      <c r="F83" s="514"/>
      <c r="G83" s="129">
        <f>'UNIFORMES E EPI''S'!G50+'UNIFORMES E EPI''S'!G51+'UNIFORMES E EPI''S'!G52</f>
        <v>0</v>
      </c>
      <c r="H83" s="111"/>
      <c r="I83" s="637" t="s">
        <v>256</v>
      </c>
      <c r="J83" s="261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76"/>
      <c r="V83" s="259"/>
      <c r="W83" s="259"/>
    </row>
    <row r="84" spans="2:25" ht="24.95" customHeight="1" x14ac:dyDescent="0.35">
      <c r="B84" s="357" t="s">
        <v>7</v>
      </c>
      <c r="C84" s="512" t="s">
        <v>173</v>
      </c>
      <c r="D84" s="513"/>
      <c r="E84" s="513"/>
      <c r="F84" s="514"/>
      <c r="G84" s="129">
        <v>0</v>
      </c>
      <c r="H84" s="111"/>
      <c r="I84" s="637"/>
      <c r="J84" s="261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76"/>
      <c r="V84" s="259"/>
      <c r="W84" s="259"/>
    </row>
    <row r="85" spans="2:25" ht="24.95" customHeight="1" x14ac:dyDescent="0.35">
      <c r="B85" s="357" t="s">
        <v>8</v>
      </c>
      <c r="C85" s="535" t="s">
        <v>32</v>
      </c>
      <c r="D85" s="536"/>
      <c r="E85" s="536"/>
      <c r="F85" s="537"/>
      <c r="G85" s="163">
        <v>0</v>
      </c>
      <c r="H85" s="111"/>
      <c r="I85" s="292"/>
      <c r="J85" s="261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76"/>
      <c r="V85" s="259"/>
      <c r="W85" s="259"/>
    </row>
    <row r="86" spans="2:25" ht="24.95" customHeight="1" thickBot="1" x14ac:dyDescent="0.4">
      <c r="B86" s="357" t="s">
        <v>9</v>
      </c>
      <c r="C86" s="512" t="s">
        <v>11</v>
      </c>
      <c r="D86" s="513"/>
      <c r="E86" s="513"/>
      <c r="F86" s="514"/>
      <c r="G86" s="129"/>
      <c r="H86" s="111"/>
      <c r="I86" s="293" t="s">
        <v>154</v>
      </c>
      <c r="J86" s="261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76"/>
      <c r="V86" s="259"/>
      <c r="W86" s="259"/>
    </row>
    <row r="87" spans="2:25" ht="24.95" customHeight="1" x14ac:dyDescent="0.35">
      <c r="B87" s="142"/>
      <c r="C87" s="143"/>
      <c r="D87" s="143"/>
      <c r="E87" s="528" t="s">
        <v>51</v>
      </c>
      <c r="F87" s="529"/>
      <c r="G87" s="190">
        <f>SUM(G83:G86)</f>
        <v>0</v>
      </c>
      <c r="H87" s="111"/>
      <c r="I87" s="111"/>
      <c r="J87" s="111"/>
      <c r="K87" s="111"/>
      <c r="L87" s="111"/>
      <c r="M87" s="260"/>
      <c r="N87" s="260"/>
      <c r="O87" s="260"/>
      <c r="P87" s="260"/>
      <c r="Q87" s="260"/>
      <c r="R87" s="260"/>
      <c r="S87" s="260"/>
      <c r="T87" s="260"/>
      <c r="U87" s="276"/>
      <c r="V87" s="259"/>
      <c r="W87" s="259"/>
    </row>
    <row r="88" spans="2:25" ht="21" x14ac:dyDescent="0.35">
      <c r="B88" s="218"/>
      <c r="C88" s="219"/>
      <c r="D88" s="219"/>
      <c r="E88" s="220"/>
      <c r="F88" s="220"/>
      <c r="G88" s="221"/>
      <c r="H88" s="111"/>
      <c r="I88" s="111"/>
      <c r="J88" s="111"/>
      <c r="K88" s="111"/>
      <c r="L88" s="111"/>
      <c r="M88" s="260"/>
      <c r="N88" s="260"/>
      <c r="O88" s="260"/>
      <c r="P88" s="260"/>
      <c r="Q88" s="260"/>
      <c r="R88" s="260"/>
      <c r="S88" s="260"/>
      <c r="T88" s="260"/>
      <c r="U88" s="276"/>
      <c r="V88" s="259"/>
      <c r="W88" s="259"/>
    </row>
    <row r="89" spans="2:25" ht="24.95" customHeight="1" thickBot="1" x14ac:dyDescent="0.4">
      <c r="B89" s="533" t="s">
        <v>33</v>
      </c>
      <c r="C89" s="528"/>
      <c r="D89" s="528"/>
      <c r="E89" s="528"/>
      <c r="F89" s="528"/>
      <c r="G89" s="534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259"/>
      <c r="V89" s="259"/>
      <c r="W89" s="259"/>
    </row>
    <row r="90" spans="2:25" ht="66.75" customHeight="1" x14ac:dyDescent="0.35">
      <c r="B90" s="355" t="s">
        <v>118</v>
      </c>
      <c r="C90" s="222" t="s">
        <v>119</v>
      </c>
      <c r="D90" s="222" t="s">
        <v>139</v>
      </c>
      <c r="E90" s="222" t="s">
        <v>125</v>
      </c>
      <c r="F90" s="222" t="s">
        <v>127</v>
      </c>
      <c r="G90" s="209" t="s">
        <v>67</v>
      </c>
      <c r="H90" s="111"/>
      <c r="I90" s="112" t="s">
        <v>58</v>
      </c>
      <c r="J90" s="113"/>
      <c r="K90" s="113"/>
      <c r="L90" s="114"/>
      <c r="M90" s="216"/>
      <c r="N90" s="273"/>
      <c r="O90" s="273"/>
      <c r="P90" s="273"/>
      <c r="Q90" s="273"/>
      <c r="R90" s="273"/>
      <c r="S90" s="273"/>
      <c r="T90" s="273"/>
      <c r="U90" s="276"/>
      <c r="V90" s="276"/>
      <c r="W90" s="276"/>
      <c r="X90" s="83"/>
    </row>
    <row r="91" spans="2:25" ht="42.95" customHeight="1" x14ac:dyDescent="0.35">
      <c r="B91" s="357" t="s">
        <v>6</v>
      </c>
      <c r="C91" s="223" t="s">
        <v>34</v>
      </c>
      <c r="D91" s="224">
        <f>G24+G56+G66+G79+G87</f>
        <v>184.8</v>
      </c>
      <c r="E91" s="225"/>
      <c r="F91" s="226">
        <v>0.05</v>
      </c>
      <c r="G91" s="129">
        <f>D91*F91</f>
        <v>9.24</v>
      </c>
      <c r="H91" s="111"/>
      <c r="I91" s="510" t="s">
        <v>120</v>
      </c>
      <c r="J91" s="511"/>
      <c r="K91" s="511"/>
      <c r="L91" s="326"/>
      <c r="M91" s="274"/>
      <c r="N91" s="620"/>
      <c r="O91" s="620"/>
      <c r="P91" s="620"/>
      <c r="Q91" s="620"/>
      <c r="R91" s="620"/>
      <c r="S91" s="620"/>
      <c r="T91" s="620"/>
      <c r="U91" s="620"/>
      <c r="V91" s="620"/>
      <c r="W91" s="276"/>
      <c r="X91" s="83"/>
    </row>
    <row r="92" spans="2:25" ht="42.95" customHeight="1" x14ac:dyDescent="0.3">
      <c r="B92" s="357" t="s">
        <v>7</v>
      </c>
      <c r="C92" s="223" t="s">
        <v>35</v>
      </c>
      <c r="D92" s="224">
        <f>G24+G56+G66+G79+G87+G91</f>
        <v>194.04000000000002</v>
      </c>
      <c r="E92" s="225"/>
      <c r="F92" s="226">
        <v>0.1</v>
      </c>
      <c r="G92" s="129">
        <f>D92*F92</f>
        <v>19.404000000000003</v>
      </c>
      <c r="H92" s="111"/>
      <c r="I92" s="504" t="s">
        <v>121</v>
      </c>
      <c r="J92" s="505"/>
      <c r="K92" s="505"/>
      <c r="L92" s="506"/>
      <c r="M92" s="217"/>
      <c r="N92" s="262"/>
      <c r="O92" s="262"/>
      <c r="P92" s="620"/>
      <c r="Q92" s="620"/>
      <c r="R92" s="620"/>
      <c r="S92" s="620"/>
      <c r="T92" s="620"/>
      <c r="U92" s="620"/>
      <c r="V92" s="620"/>
      <c r="W92" s="620"/>
      <c r="X92" s="97"/>
    </row>
    <row r="93" spans="2:25" ht="45" customHeight="1" x14ac:dyDescent="0.35">
      <c r="B93" s="357" t="s">
        <v>8</v>
      </c>
      <c r="C93" s="227" t="s">
        <v>128</v>
      </c>
      <c r="D93" s="228">
        <f>D91+G91+G92</f>
        <v>213.44400000000002</v>
      </c>
      <c r="E93" s="176"/>
      <c r="F93" s="179"/>
      <c r="G93" s="147">
        <f>D93/(1-E97)</f>
        <v>240.50028169014087</v>
      </c>
      <c r="H93" s="111"/>
      <c r="I93" s="116" t="s">
        <v>140</v>
      </c>
      <c r="J93" s="117"/>
      <c r="K93" s="117"/>
      <c r="L93" s="118"/>
      <c r="M93" s="217"/>
      <c r="N93" s="262"/>
      <c r="O93" s="262"/>
      <c r="P93" s="262"/>
      <c r="Q93" s="262"/>
      <c r="R93" s="262"/>
      <c r="S93" s="262"/>
      <c r="T93" s="262"/>
      <c r="U93" s="276"/>
      <c r="V93" s="276"/>
      <c r="W93" s="276"/>
      <c r="X93" s="83"/>
    </row>
    <row r="94" spans="2:25" ht="24.95" customHeight="1" x14ac:dyDescent="0.35">
      <c r="B94" s="357" t="s">
        <v>9</v>
      </c>
      <c r="C94" s="125" t="s">
        <v>36</v>
      </c>
      <c r="D94" s="229"/>
      <c r="E94" s="230">
        <v>1.6500000000000001E-2</v>
      </c>
      <c r="F94" s="231"/>
      <c r="G94" s="147">
        <f>G93*E94</f>
        <v>3.9682546478873246</v>
      </c>
      <c r="H94" s="111"/>
      <c r="I94" s="116" t="s">
        <v>156</v>
      </c>
      <c r="J94" s="117"/>
      <c r="K94" s="117"/>
      <c r="L94" s="118"/>
      <c r="M94" s="217"/>
      <c r="N94" s="262"/>
      <c r="O94" s="262"/>
      <c r="P94" s="262"/>
      <c r="Q94" s="262"/>
      <c r="R94" s="262"/>
      <c r="S94" s="262"/>
      <c r="T94" s="262"/>
      <c r="U94" s="276"/>
      <c r="V94" s="276"/>
      <c r="W94" s="276"/>
      <c r="X94" s="83"/>
    </row>
    <row r="95" spans="2:25" ht="24.95" customHeight="1" x14ac:dyDescent="0.35">
      <c r="B95" s="357" t="s">
        <v>9</v>
      </c>
      <c r="C95" s="125" t="s">
        <v>37</v>
      </c>
      <c r="D95" s="229"/>
      <c r="E95" s="230">
        <v>7.5999999999999998E-2</v>
      </c>
      <c r="F95" s="231"/>
      <c r="G95" s="147">
        <f>G93*E95</f>
        <v>18.278021408450705</v>
      </c>
      <c r="H95" s="111"/>
      <c r="I95" s="116" t="s">
        <v>156</v>
      </c>
      <c r="J95" s="117"/>
      <c r="K95" s="117"/>
      <c r="L95" s="118"/>
      <c r="M95" s="217"/>
      <c r="N95" s="262"/>
      <c r="O95" s="262"/>
      <c r="P95" s="262"/>
      <c r="Q95" s="262"/>
      <c r="R95" s="262"/>
      <c r="S95" s="262"/>
      <c r="T95" s="262"/>
      <c r="U95" s="276"/>
      <c r="V95" s="276"/>
      <c r="W95" s="276"/>
      <c r="X95" s="83"/>
    </row>
    <row r="96" spans="2:25" ht="24.95" customHeight="1" x14ac:dyDescent="0.35">
      <c r="B96" s="357" t="s">
        <v>12</v>
      </c>
      <c r="C96" s="125" t="s">
        <v>38</v>
      </c>
      <c r="D96" s="229"/>
      <c r="E96" s="232">
        <v>0.02</v>
      </c>
      <c r="F96" s="232"/>
      <c r="G96" s="147">
        <f>G93*E96</f>
        <v>4.8100056338028176</v>
      </c>
      <c r="H96" s="111"/>
      <c r="I96" s="116" t="s">
        <v>137</v>
      </c>
      <c r="J96" s="117"/>
      <c r="K96" s="117"/>
      <c r="L96" s="118"/>
      <c r="M96" s="217"/>
      <c r="N96" s="262"/>
      <c r="O96" s="262"/>
      <c r="P96" s="262"/>
      <c r="Q96" s="262"/>
      <c r="R96" s="262"/>
      <c r="S96" s="262"/>
      <c r="T96" s="262"/>
      <c r="U96" s="276"/>
      <c r="V96" s="276"/>
      <c r="W96" s="276"/>
      <c r="X96" s="83"/>
      <c r="Y96" s="1"/>
    </row>
    <row r="97" spans="2:25" ht="24.95" customHeight="1" x14ac:dyDescent="0.35">
      <c r="B97" s="357"/>
      <c r="C97" s="125"/>
      <c r="D97" s="157" t="s">
        <v>126</v>
      </c>
      <c r="E97" s="235">
        <f>E94+E95+E96</f>
        <v>0.1125</v>
      </c>
      <c r="F97" s="232"/>
      <c r="G97" s="147"/>
      <c r="H97" s="111"/>
      <c r="I97" s="247"/>
      <c r="J97" s="245"/>
      <c r="K97" s="245"/>
      <c r="L97" s="246"/>
      <c r="M97" s="260"/>
      <c r="N97" s="260"/>
      <c r="O97" s="260"/>
      <c r="P97" s="260"/>
      <c r="Q97" s="260"/>
      <c r="R97" s="260"/>
      <c r="S97" s="260"/>
      <c r="T97" s="260"/>
      <c r="U97" s="289"/>
      <c r="V97" s="289"/>
      <c r="W97" s="289"/>
      <c r="X97" s="1"/>
      <c r="Y97" s="1"/>
    </row>
    <row r="98" spans="2:25" ht="24.95" customHeight="1" thickBot="1" x14ac:dyDescent="0.4">
      <c r="B98" s="142"/>
      <c r="C98" s="143"/>
      <c r="D98" s="143"/>
      <c r="E98" s="526" t="s">
        <v>53</v>
      </c>
      <c r="F98" s="527"/>
      <c r="G98" s="144">
        <f>G91+G92+G94+G95+G96</f>
        <v>55.700281690140855</v>
      </c>
      <c r="H98" s="111"/>
      <c r="I98" s="437" t="s">
        <v>274</v>
      </c>
      <c r="J98" s="252"/>
      <c r="K98" s="252"/>
      <c r="L98" s="279"/>
      <c r="M98" s="111"/>
      <c r="N98" s="111"/>
      <c r="O98" s="111"/>
      <c r="P98" s="111"/>
      <c r="Q98" s="111"/>
      <c r="R98" s="111"/>
      <c r="S98" s="111"/>
      <c r="T98" s="266"/>
      <c r="U98" s="289"/>
      <c r="V98" s="289"/>
      <c r="W98" s="289"/>
      <c r="X98" s="1"/>
      <c r="Y98" s="1"/>
    </row>
    <row r="99" spans="2:25" ht="18" customHeight="1" thickBot="1" x14ac:dyDescent="0.4">
      <c r="B99" s="518"/>
      <c r="C99" s="519"/>
      <c r="D99" s="519"/>
      <c r="E99" s="519"/>
      <c r="F99" s="519"/>
      <c r="G99" s="520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259"/>
      <c r="V99" s="259"/>
      <c r="W99" s="259"/>
    </row>
    <row r="100" spans="2:25" ht="24.95" customHeight="1" x14ac:dyDescent="0.35">
      <c r="B100" s="521" t="s">
        <v>129</v>
      </c>
      <c r="C100" s="522"/>
      <c r="D100" s="522"/>
      <c r="E100" s="522"/>
      <c r="F100" s="522"/>
      <c r="G100" s="523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259"/>
      <c r="V100" s="259"/>
      <c r="W100" s="259"/>
    </row>
    <row r="101" spans="2:25" ht="24.95" customHeight="1" x14ac:dyDescent="0.35">
      <c r="B101" s="524" t="s">
        <v>130</v>
      </c>
      <c r="C101" s="525"/>
      <c r="D101" s="525"/>
      <c r="E101" s="525"/>
      <c r="F101" s="525"/>
      <c r="G101" s="238" t="s">
        <v>67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259"/>
      <c r="V101" s="259"/>
      <c r="W101" s="259"/>
    </row>
    <row r="102" spans="2:25" ht="24.95" customHeight="1" x14ac:dyDescent="0.35">
      <c r="B102" s="124" t="s">
        <v>6</v>
      </c>
      <c r="C102" s="512" t="s">
        <v>131</v>
      </c>
      <c r="D102" s="513"/>
      <c r="E102" s="513"/>
      <c r="F102" s="514"/>
      <c r="G102" s="147">
        <f>G24</f>
        <v>0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259"/>
      <c r="V102" s="259"/>
      <c r="W102" s="259"/>
    </row>
    <row r="103" spans="2:25" ht="24.95" customHeight="1" x14ac:dyDescent="0.35">
      <c r="B103" s="124" t="s">
        <v>7</v>
      </c>
      <c r="C103" s="512" t="s">
        <v>132</v>
      </c>
      <c r="D103" s="513"/>
      <c r="E103" s="513"/>
      <c r="F103" s="514"/>
      <c r="G103" s="147">
        <f>G56</f>
        <v>184.8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259"/>
      <c r="V103" s="259"/>
      <c r="W103" s="259"/>
    </row>
    <row r="104" spans="2:25" ht="24.95" customHeight="1" x14ac:dyDescent="0.35">
      <c r="B104" s="124" t="s">
        <v>8</v>
      </c>
      <c r="C104" s="512" t="s">
        <v>133</v>
      </c>
      <c r="D104" s="513"/>
      <c r="E104" s="513"/>
      <c r="F104" s="514"/>
      <c r="G104" s="129">
        <f>G66</f>
        <v>0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259"/>
      <c r="V104" s="259"/>
      <c r="W104" s="259"/>
    </row>
    <row r="105" spans="2:25" ht="24.95" customHeight="1" x14ac:dyDescent="0.35">
      <c r="B105" s="124" t="s">
        <v>9</v>
      </c>
      <c r="C105" s="512" t="s">
        <v>134</v>
      </c>
      <c r="D105" s="513"/>
      <c r="E105" s="513"/>
      <c r="F105" s="514"/>
      <c r="G105" s="129">
        <f>G79</f>
        <v>0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259"/>
      <c r="V105" s="259"/>
      <c r="W105" s="259"/>
    </row>
    <row r="106" spans="2:25" ht="24.95" customHeight="1" x14ac:dyDescent="0.35">
      <c r="B106" s="124" t="s">
        <v>10</v>
      </c>
      <c r="C106" s="512" t="s">
        <v>135</v>
      </c>
      <c r="D106" s="513"/>
      <c r="E106" s="513"/>
      <c r="F106" s="514"/>
      <c r="G106" s="129">
        <f>G87</f>
        <v>0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259"/>
      <c r="V106" s="259"/>
      <c r="W106" s="259"/>
    </row>
    <row r="107" spans="2:25" ht="24.95" customHeight="1" thickBot="1" x14ac:dyDescent="0.4">
      <c r="B107" s="239" t="s">
        <v>12</v>
      </c>
      <c r="C107" s="515" t="s">
        <v>136</v>
      </c>
      <c r="D107" s="516"/>
      <c r="E107" s="516"/>
      <c r="F107" s="517"/>
      <c r="G107" s="240">
        <f>G98</f>
        <v>55.700281690140855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259"/>
      <c r="V107" s="259"/>
      <c r="W107" s="259"/>
    </row>
    <row r="108" spans="2:25" ht="24.95" customHeight="1" thickBot="1" x14ac:dyDescent="0.4">
      <c r="B108" s="241"/>
      <c r="C108" s="242"/>
      <c r="D108" s="631" t="s">
        <v>138</v>
      </c>
      <c r="E108" s="631"/>
      <c r="F108" s="632"/>
      <c r="G108" s="243">
        <f>SUM(G102:G107)</f>
        <v>240.50028169014087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259"/>
      <c r="V108" s="259"/>
      <c r="W108" s="259"/>
    </row>
    <row r="109" spans="2:25" ht="18" customHeight="1" x14ac:dyDescent="0.25">
      <c r="B109" s="5"/>
      <c r="C109" s="5"/>
      <c r="D109" s="5"/>
      <c r="E109" s="5"/>
      <c r="F109" s="6"/>
      <c r="G109" s="7"/>
      <c r="J109" s="1"/>
      <c r="K109" s="1"/>
      <c r="L109" s="1"/>
      <c r="M109" s="1"/>
      <c r="N109" s="1"/>
      <c r="O109" s="1"/>
      <c r="P109" s="1"/>
    </row>
    <row r="110" spans="2:25" ht="20.25" x14ac:dyDescent="0.3">
      <c r="C110" s="19"/>
    </row>
    <row r="111" spans="2:25" x14ac:dyDescent="0.25">
      <c r="C111" s="4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</sheetData>
  <sheetProtection deleteColumns="0"/>
  <mergeCells count="122">
    <mergeCell ref="D108:F108"/>
    <mergeCell ref="I83:I84"/>
    <mergeCell ref="B27:G27"/>
    <mergeCell ref="C28:E28"/>
    <mergeCell ref="B1:G1"/>
    <mergeCell ref="B2:D2"/>
    <mergeCell ref="E2:G2"/>
    <mergeCell ref="B3:D3"/>
    <mergeCell ref="E3:G3"/>
    <mergeCell ref="B13:D14"/>
    <mergeCell ref="E13:G13"/>
    <mergeCell ref="E14:G14"/>
    <mergeCell ref="B15:D15"/>
    <mergeCell ref="E15:G15"/>
    <mergeCell ref="B16:G16"/>
    <mergeCell ref="B17:G17"/>
    <mergeCell ref="E24:F24"/>
    <mergeCell ref="B25:G25"/>
    <mergeCell ref="B26:G26"/>
    <mergeCell ref="I1:L1"/>
    <mergeCell ref="B10:D10"/>
    <mergeCell ref="E10:G10"/>
    <mergeCell ref="B11:D11"/>
    <mergeCell ref="E11:G11"/>
    <mergeCell ref="B12:G12"/>
    <mergeCell ref="B7:D7"/>
    <mergeCell ref="E7:G7"/>
    <mergeCell ref="B8:D8"/>
    <mergeCell ref="E8:G8"/>
    <mergeCell ref="B9:D9"/>
    <mergeCell ref="E9:G9"/>
    <mergeCell ref="B4:D4"/>
    <mergeCell ref="E4:G4"/>
    <mergeCell ref="B5:D5"/>
    <mergeCell ref="E5:G5"/>
    <mergeCell ref="B6:D6"/>
    <mergeCell ref="E6:G6"/>
    <mergeCell ref="C46:F46"/>
    <mergeCell ref="C39:E39"/>
    <mergeCell ref="C40:E40"/>
    <mergeCell ref="C41:E41"/>
    <mergeCell ref="C51:F51"/>
    <mergeCell ref="I51:K51"/>
    <mergeCell ref="C36:E36"/>
    <mergeCell ref="C37:E37"/>
    <mergeCell ref="C38:E38"/>
    <mergeCell ref="I38:L38"/>
    <mergeCell ref="C52:F52"/>
    <mergeCell ref="C53:F53"/>
    <mergeCell ref="C54:F54"/>
    <mergeCell ref="I28:L28"/>
    <mergeCell ref="I29:L29"/>
    <mergeCell ref="I55:T55"/>
    <mergeCell ref="B49:B50"/>
    <mergeCell ref="C49:D50"/>
    <mergeCell ref="G49:G50"/>
    <mergeCell ref="I49:L50"/>
    <mergeCell ref="C29:D29"/>
    <mergeCell ref="I46:L46"/>
    <mergeCell ref="I47:L48"/>
    <mergeCell ref="B47:B48"/>
    <mergeCell ref="C47:C48"/>
    <mergeCell ref="G47:G48"/>
    <mergeCell ref="C30:D30"/>
    <mergeCell ref="C32:F32"/>
    <mergeCell ref="B34:G34"/>
    <mergeCell ref="C35:E35"/>
    <mergeCell ref="I35:L35"/>
    <mergeCell ref="C42:E42"/>
    <mergeCell ref="C43:E43"/>
    <mergeCell ref="B45:G45"/>
    <mergeCell ref="C60:E60"/>
    <mergeCell ref="I60:K60"/>
    <mergeCell ref="C61:E61"/>
    <mergeCell ref="I61:K61"/>
    <mergeCell ref="I63:L63"/>
    <mergeCell ref="E56:F56"/>
    <mergeCell ref="I56:T57"/>
    <mergeCell ref="B57:G57"/>
    <mergeCell ref="B58:G58"/>
    <mergeCell ref="C59:E59"/>
    <mergeCell ref="I59:L59"/>
    <mergeCell ref="C70:E70"/>
    <mergeCell ref="C71:E71"/>
    <mergeCell ref="C72:E72"/>
    <mergeCell ref="C65:E65"/>
    <mergeCell ref="I65:K65"/>
    <mergeCell ref="B67:G67"/>
    <mergeCell ref="B68:G68"/>
    <mergeCell ref="C69:E69"/>
    <mergeCell ref="I62:K62"/>
    <mergeCell ref="C63:E63"/>
    <mergeCell ref="C64:E64"/>
    <mergeCell ref="C76:E76"/>
    <mergeCell ref="C78:F78"/>
    <mergeCell ref="E79:F79"/>
    <mergeCell ref="B80:G80"/>
    <mergeCell ref="B81:G81"/>
    <mergeCell ref="C82:F82"/>
    <mergeCell ref="C73:E73"/>
    <mergeCell ref="C74:E74"/>
    <mergeCell ref="C75:E75"/>
    <mergeCell ref="B89:G89"/>
    <mergeCell ref="N91:V91"/>
    <mergeCell ref="P92:W92"/>
    <mergeCell ref="C83:F83"/>
    <mergeCell ref="C84:F84"/>
    <mergeCell ref="C85:F85"/>
    <mergeCell ref="C86:F86"/>
    <mergeCell ref="E87:F87"/>
    <mergeCell ref="I92:L92"/>
    <mergeCell ref="I91:K91"/>
    <mergeCell ref="E98:F98"/>
    <mergeCell ref="C103:F103"/>
    <mergeCell ref="C104:F104"/>
    <mergeCell ref="C105:F105"/>
    <mergeCell ref="C106:F106"/>
    <mergeCell ref="C107:F107"/>
    <mergeCell ref="B99:G99"/>
    <mergeCell ref="B100:G100"/>
    <mergeCell ref="B101:F101"/>
    <mergeCell ref="C102:F102"/>
  </mergeCells>
  <hyperlinks>
    <hyperlink ref="J2" location="RESUMO!A1" display="&lt;- RESUMO"/>
    <hyperlink ref="I66" r:id="rId1"/>
    <hyperlink ref="I79" r:id="rId2"/>
    <hyperlink ref="I98" r:id="rId3"/>
    <hyperlink ref="I83:I84" location="'UNIFORMES E EPI''S'!A1" display="Valor obtido na aba &quot;Uniformes e Epi's&quot;"/>
  </hyperlinks>
  <pageMargins left="0.511811024" right="0.511811024" top="0.78740157499999996" bottom="0.78740157499999996" header="0.31496062000000002" footer="0.31496062000000002"/>
  <pageSetup paperSize="9" scale="50" fitToHeight="0" orientation="portrait" r:id="rId4"/>
  <legacyDrawing r:id="rId5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111"/>
  <sheetViews>
    <sheetView topLeftCell="A88" zoomScale="60" zoomScaleNormal="60" workbookViewId="0">
      <selection activeCell="P135" sqref="P135"/>
    </sheetView>
  </sheetViews>
  <sheetFormatPr defaultRowHeight="15" x14ac:dyDescent="0.25"/>
  <cols>
    <col min="1" max="1" width="3.28515625" style="8" customWidth="1"/>
    <col min="2" max="2" width="7.42578125" style="8" customWidth="1"/>
    <col min="3" max="3" width="52.7109375" style="8" customWidth="1"/>
    <col min="4" max="4" width="29.85546875" style="8" customWidth="1"/>
    <col min="5" max="5" width="28" style="8" customWidth="1"/>
    <col min="6" max="6" width="38.140625" style="8" customWidth="1"/>
    <col min="7" max="7" width="25.5703125" style="8" customWidth="1"/>
    <col min="8" max="8" width="2.28515625" style="8" customWidth="1"/>
    <col min="9" max="9" width="60.7109375" style="8" customWidth="1"/>
    <col min="10" max="11" width="55.7109375" style="8" customWidth="1"/>
    <col min="12" max="12" width="4.140625" style="8" customWidth="1"/>
    <col min="13" max="13" width="12.5703125" style="8" customWidth="1"/>
    <col min="14" max="14" width="13.85546875" style="8" customWidth="1"/>
    <col min="15" max="15" width="14" style="8" customWidth="1"/>
    <col min="16" max="16" width="14.28515625" style="8" customWidth="1"/>
    <col min="17" max="17" width="15.140625" style="8" customWidth="1"/>
    <col min="18" max="18" width="16" style="8" customWidth="1"/>
    <col min="19" max="19" width="14.7109375" style="8" customWidth="1"/>
    <col min="20" max="20" width="13" style="8" customWidth="1"/>
    <col min="21" max="16384" width="9.140625" style="8"/>
  </cols>
  <sheetData>
    <row r="1" spans="2:23" ht="27" customHeight="1" thickBot="1" x14ac:dyDescent="0.4">
      <c r="B1" s="610" t="s">
        <v>39</v>
      </c>
      <c r="C1" s="611"/>
      <c r="D1" s="611"/>
      <c r="E1" s="611"/>
      <c r="F1" s="611"/>
      <c r="G1" s="612"/>
      <c r="H1" s="110"/>
      <c r="I1" s="503" t="s">
        <v>54</v>
      </c>
      <c r="J1" s="503"/>
      <c r="K1" s="503"/>
      <c r="L1" s="503"/>
      <c r="M1" s="258"/>
      <c r="N1" s="258"/>
      <c r="O1" s="258"/>
      <c r="P1" s="258"/>
      <c r="Q1" s="258"/>
      <c r="R1" s="258"/>
      <c r="S1" s="258"/>
      <c r="T1" s="258"/>
      <c r="U1" s="259"/>
      <c r="V1" s="259"/>
      <c r="W1" s="259"/>
    </row>
    <row r="2" spans="2:23" ht="24.95" customHeight="1" x14ac:dyDescent="0.35">
      <c r="B2" s="613" t="s">
        <v>0</v>
      </c>
      <c r="C2" s="614"/>
      <c r="D2" s="614"/>
      <c r="E2" s="615"/>
      <c r="F2" s="616"/>
      <c r="G2" s="617"/>
      <c r="H2" s="111"/>
      <c r="I2" s="291" t="s">
        <v>58</v>
      </c>
      <c r="J2" s="426" t="s">
        <v>294</v>
      </c>
      <c r="K2" s="273"/>
      <c r="L2" s="273"/>
      <c r="M2" s="260"/>
      <c r="N2" s="260"/>
      <c r="O2" s="260"/>
      <c r="P2" s="260"/>
      <c r="Q2" s="260"/>
      <c r="R2" s="260"/>
      <c r="S2" s="260"/>
      <c r="T2" s="260"/>
      <c r="U2" s="259"/>
      <c r="V2" s="259"/>
      <c r="W2" s="259"/>
    </row>
    <row r="3" spans="2:23" ht="24.95" customHeight="1" x14ac:dyDescent="0.35">
      <c r="B3" s="596" t="s">
        <v>1</v>
      </c>
      <c r="C3" s="597"/>
      <c r="D3" s="597"/>
      <c r="E3" s="595"/>
      <c r="F3" s="547"/>
      <c r="G3" s="548"/>
      <c r="H3" s="115"/>
      <c r="I3" s="292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59"/>
      <c r="V3" s="259"/>
      <c r="W3" s="259"/>
    </row>
    <row r="4" spans="2:23" ht="24.95" customHeight="1" x14ac:dyDescent="0.35">
      <c r="B4" s="596" t="s">
        <v>2</v>
      </c>
      <c r="C4" s="597"/>
      <c r="D4" s="597"/>
      <c r="E4" s="595"/>
      <c r="F4" s="547"/>
      <c r="G4" s="548"/>
      <c r="H4" s="115"/>
      <c r="I4" s="292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59"/>
      <c r="W4" s="259"/>
    </row>
    <row r="5" spans="2:23" ht="24.95" customHeight="1" x14ac:dyDescent="0.35">
      <c r="B5" s="598" t="s">
        <v>55</v>
      </c>
      <c r="C5" s="599"/>
      <c r="D5" s="600"/>
      <c r="E5" s="601"/>
      <c r="F5" s="602"/>
      <c r="G5" s="603"/>
      <c r="H5" s="115"/>
      <c r="I5" s="292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59"/>
      <c r="W5" s="259"/>
    </row>
    <row r="6" spans="2:23" ht="24.95" customHeight="1" x14ac:dyDescent="0.35">
      <c r="B6" s="596" t="s">
        <v>3</v>
      </c>
      <c r="C6" s="597"/>
      <c r="D6" s="597"/>
      <c r="E6" s="595" t="s">
        <v>56</v>
      </c>
      <c r="F6" s="547"/>
      <c r="G6" s="548"/>
      <c r="H6" s="115"/>
      <c r="I6" s="292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59"/>
      <c r="V6" s="259"/>
      <c r="W6" s="259"/>
    </row>
    <row r="7" spans="2:23" ht="24.95" customHeight="1" x14ac:dyDescent="0.35">
      <c r="B7" s="618" t="s">
        <v>40</v>
      </c>
      <c r="C7" s="619"/>
      <c r="D7" s="619"/>
      <c r="E7" s="601"/>
      <c r="F7" s="602"/>
      <c r="G7" s="603"/>
      <c r="H7" s="115"/>
      <c r="I7" s="292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59"/>
      <c r="V7" s="259"/>
      <c r="W7" s="259"/>
    </row>
    <row r="8" spans="2:23" ht="24.95" customHeight="1" x14ac:dyDescent="0.35">
      <c r="B8" s="607" t="s">
        <v>57</v>
      </c>
      <c r="C8" s="608"/>
      <c r="D8" s="609"/>
      <c r="E8" s="601"/>
      <c r="F8" s="602"/>
      <c r="G8" s="603"/>
      <c r="H8" s="115"/>
      <c r="I8" s="292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59"/>
      <c r="V8" s="259"/>
      <c r="W8" s="259"/>
    </row>
    <row r="9" spans="2:23" ht="24.95" customHeight="1" x14ac:dyDescent="0.35">
      <c r="B9" s="607" t="s">
        <v>45</v>
      </c>
      <c r="C9" s="608"/>
      <c r="D9" s="609"/>
      <c r="E9" s="595" t="s">
        <v>202</v>
      </c>
      <c r="F9" s="547"/>
      <c r="G9" s="548"/>
      <c r="H9" s="111"/>
      <c r="I9" s="292" t="s">
        <v>59</v>
      </c>
      <c r="J9" s="262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59"/>
      <c r="V9" s="259"/>
      <c r="W9" s="259"/>
    </row>
    <row r="10" spans="2:23" ht="24.95" customHeight="1" x14ac:dyDescent="0.35">
      <c r="B10" s="596" t="s">
        <v>4</v>
      </c>
      <c r="C10" s="597"/>
      <c r="D10" s="597"/>
      <c r="E10" s="595">
        <v>12</v>
      </c>
      <c r="F10" s="547"/>
      <c r="G10" s="548"/>
      <c r="H10" s="115"/>
      <c r="I10" s="292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59"/>
      <c r="V10" s="259"/>
      <c r="W10" s="259"/>
    </row>
    <row r="11" spans="2:23" ht="24.95" customHeight="1" x14ac:dyDescent="0.35">
      <c r="B11" s="598" t="s">
        <v>122</v>
      </c>
      <c r="C11" s="599"/>
      <c r="D11" s="600"/>
      <c r="E11" s="601" t="s">
        <v>123</v>
      </c>
      <c r="F11" s="602"/>
      <c r="G11" s="603"/>
      <c r="H11" s="115"/>
      <c r="I11" s="292" t="s">
        <v>124</v>
      </c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59"/>
      <c r="V11" s="259"/>
      <c r="W11" s="259"/>
    </row>
    <row r="12" spans="2:23" ht="24.95" customHeight="1" x14ac:dyDescent="0.35">
      <c r="B12" s="604"/>
      <c r="C12" s="605"/>
      <c r="D12" s="605"/>
      <c r="E12" s="605"/>
      <c r="F12" s="595"/>
      <c r="G12" s="606"/>
      <c r="H12" s="115"/>
      <c r="I12" s="292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59"/>
      <c r="V12" s="259"/>
      <c r="W12" s="259"/>
    </row>
    <row r="13" spans="2:23" ht="24.95" customHeight="1" x14ac:dyDescent="0.35">
      <c r="B13" s="581" t="s">
        <v>41</v>
      </c>
      <c r="C13" s="582"/>
      <c r="D13" s="583"/>
      <c r="E13" s="587" t="s">
        <v>170</v>
      </c>
      <c r="F13" s="588"/>
      <c r="G13" s="589"/>
      <c r="H13" s="115"/>
      <c r="I13" s="292"/>
      <c r="J13" s="262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59"/>
      <c r="V13" s="259"/>
      <c r="W13" s="259"/>
    </row>
    <row r="14" spans="2:23" ht="24.95" customHeight="1" x14ac:dyDescent="0.35">
      <c r="B14" s="584"/>
      <c r="C14" s="585"/>
      <c r="D14" s="586"/>
      <c r="E14" s="590" t="s">
        <v>280</v>
      </c>
      <c r="F14" s="591"/>
      <c r="G14" s="592"/>
      <c r="H14" s="115"/>
      <c r="I14" s="292"/>
      <c r="J14" s="262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59"/>
      <c r="V14" s="259"/>
      <c r="W14" s="259"/>
    </row>
    <row r="15" spans="2:23" ht="24.95" customHeight="1" thickBot="1" x14ac:dyDescent="0.4">
      <c r="B15" s="593" t="s">
        <v>42</v>
      </c>
      <c r="C15" s="594"/>
      <c r="D15" s="594"/>
      <c r="E15" s="595">
        <v>1</v>
      </c>
      <c r="F15" s="547"/>
      <c r="G15" s="548"/>
      <c r="H15" s="115"/>
      <c r="I15" s="293"/>
      <c r="J15" s="262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59"/>
      <c r="V15" s="259"/>
      <c r="W15" s="259"/>
    </row>
    <row r="16" spans="2:23" ht="24.95" customHeight="1" x14ac:dyDescent="0.35">
      <c r="B16" s="578" t="s">
        <v>5</v>
      </c>
      <c r="C16" s="579"/>
      <c r="D16" s="579"/>
      <c r="E16" s="579"/>
      <c r="F16" s="579"/>
      <c r="G16" s="580"/>
      <c r="H16" s="115"/>
      <c r="I16" s="115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76"/>
      <c r="V16" s="259"/>
      <c r="W16" s="259"/>
    </row>
    <row r="17" spans="2:23" ht="24.95" customHeight="1" thickBot="1" x14ac:dyDescent="0.4">
      <c r="B17" s="533" t="s">
        <v>49</v>
      </c>
      <c r="C17" s="528"/>
      <c r="D17" s="528"/>
      <c r="E17" s="528"/>
      <c r="F17" s="528"/>
      <c r="G17" s="534"/>
      <c r="H17" s="115"/>
      <c r="I17" s="115"/>
      <c r="J17" s="111"/>
      <c r="K17" s="111"/>
      <c r="L17" s="111"/>
      <c r="M17" s="260"/>
      <c r="N17" s="260"/>
      <c r="O17" s="260"/>
      <c r="P17" s="260"/>
      <c r="Q17" s="260"/>
      <c r="R17" s="260"/>
      <c r="S17" s="260"/>
      <c r="T17" s="260"/>
      <c r="U17" s="276"/>
      <c r="V17" s="259"/>
      <c r="W17" s="259"/>
    </row>
    <row r="18" spans="2:23" ht="24.95" customHeight="1" x14ac:dyDescent="0.35">
      <c r="B18" s="347" t="s">
        <v>62</v>
      </c>
      <c r="C18" s="346" t="s">
        <v>63</v>
      </c>
      <c r="D18" s="348" t="s">
        <v>64</v>
      </c>
      <c r="E18" s="348" t="s">
        <v>65</v>
      </c>
      <c r="F18" s="348" t="s">
        <v>66</v>
      </c>
      <c r="G18" s="123" t="s">
        <v>67</v>
      </c>
      <c r="H18" s="115"/>
      <c r="I18" s="112" t="s">
        <v>58</v>
      </c>
      <c r="J18" s="114"/>
      <c r="K18" s="273"/>
      <c r="L18" s="273"/>
      <c r="M18" s="260"/>
      <c r="N18" s="260"/>
      <c r="O18" s="260"/>
      <c r="P18" s="260"/>
      <c r="Q18" s="260"/>
      <c r="R18" s="260"/>
      <c r="S18" s="260"/>
      <c r="T18" s="260"/>
      <c r="U18" s="276"/>
      <c r="V18" s="259"/>
      <c r="W18" s="259"/>
    </row>
    <row r="19" spans="2:23" ht="24.95" customHeight="1" x14ac:dyDescent="0.35">
      <c r="B19" s="124" t="s">
        <v>6</v>
      </c>
      <c r="C19" s="125" t="s">
        <v>43</v>
      </c>
      <c r="D19" s="126" t="s">
        <v>68</v>
      </c>
      <c r="E19" s="127">
        <v>1</v>
      </c>
      <c r="F19" s="128">
        <v>0</v>
      </c>
      <c r="G19" s="129">
        <f>F19</f>
        <v>0</v>
      </c>
      <c r="H19" s="111"/>
      <c r="I19" s="433" t="s">
        <v>61</v>
      </c>
      <c r="J19" s="389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76"/>
      <c r="V19" s="259"/>
      <c r="W19" s="259"/>
    </row>
    <row r="20" spans="2:23" ht="24.95" customHeight="1" x14ac:dyDescent="0.35">
      <c r="B20" s="124" t="s">
        <v>7</v>
      </c>
      <c r="C20" s="125" t="s">
        <v>44</v>
      </c>
      <c r="D20" s="126" t="s">
        <v>68</v>
      </c>
      <c r="E20" s="127">
        <v>220</v>
      </c>
      <c r="F20" s="132">
        <f>(G19+G21)/E20</f>
        <v>0</v>
      </c>
      <c r="G20" s="129">
        <f>F20</f>
        <v>0</v>
      </c>
      <c r="H20" s="111"/>
      <c r="I20" s="433" t="s">
        <v>159</v>
      </c>
      <c r="J20" s="118"/>
      <c r="K20" s="262"/>
      <c r="L20" s="262"/>
      <c r="M20" s="262"/>
      <c r="N20" s="262"/>
      <c r="O20" s="262"/>
      <c r="P20" s="262"/>
      <c r="Q20" s="260"/>
      <c r="R20" s="260"/>
      <c r="S20" s="260"/>
      <c r="T20" s="260"/>
      <c r="U20" s="276"/>
      <c r="V20" s="259"/>
      <c r="W20" s="259"/>
    </row>
    <row r="21" spans="2:23" ht="24.95" customHeight="1" x14ac:dyDescent="0.35">
      <c r="B21" s="124" t="s">
        <v>8</v>
      </c>
      <c r="C21" s="125" t="s">
        <v>180</v>
      </c>
      <c r="D21" s="133">
        <v>0</v>
      </c>
      <c r="E21" s="134">
        <v>0</v>
      </c>
      <c r="F21" s="132">
        <f>F19*D21</f>
        <v>0</v>
      </c>
      <c r="G21" s="129">
        <f>F21</f>
        <v>0</v>
      </c>
      <c r="H21" s="111"/>
      <c r="I21" s="250"/>
      <c r="J21" s="371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76"/>
      <c r="V21" s="259"/>
      <c r="W21" s="259"/>
    </row>
    <row r="22" spans="2:23" ht="24.95" customHeight="1" x14ac:dyDescent="0.35">
      <c r="B22" s="124" t="s">
        <v>9</v>
      </c>
      <c r="C22" s="125" t="s">
        <v>69</v>
      </c>
      <c r="D22" s="133">
        <v>0</v>
      </c>
      <c r="E22" s="134">
        <v>0</v>
      </c>
      <c r="F22" s="132">
        <f>F20*D22</f>
        <v>0</v>
      </c>
      <c r="G22" s="129">
        <f>F22*E22</f>
        <v>0</v>
      </c>
      <c r="H22" s="111"/>
      <c r="I22" s="135"/>
      <c r="J22" s="137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76"/>
      <c r="V22" s="259"/>
      <c r="W22" s="259"/>
    </row>
    <row r="23" spans="2:23" ht="24.95" customHeight="1" thickBot="1" x14ac:dyDescent="0.4">
      <c r="B23" s="124" t="s">
        <v>10</v>
      </c>
      <c r="C23" s="125" t="s">
        <v>11</v>
      </c>
      <c r="D23" s="138"/>
      <c r="E23" s="132" t="s">
        <v>46</v>
      </c>
      <c r="F23" s="132"/>
      <c r="G23" s="129"/>
      <c r="H23" s="139"/>
      <c r="I23" s="140" t="s">
        <v>154</v>
      </c>
      <c r="J23" s="119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76"/>
      <c r="V23" s="259"/>
      <c r="W23" s="259"/>
    </row>
    <row r="24" spans="2:23" ht="24.95" customHeight="1" x14ac:dyDescent="0.35">
      <c r="B24" s="142"/>
      <c r="C24" s="143"/>
      <c r="D24" s="143"/>
      <c r="E24" s="528" t="s">
        <v>50</v>
      </c>
      <c r="F24" s="529"/>
      <c r="G24" s="144">
        <f>G19+G21+G22</f>
        <v>0</v>
      </c>
      <c r="H24" s="139"/>
      <c r="I24" s="139"/>
      <c r="J24" s="111"/>
      <c r="K24" s="111"/>
      <c r="L24" s="111"/>
      <c r="M24" s="260"/>
      <c r="N24" s="260"/>
      <c r="O24" s="260"/>
      <c r="P24" s="260"/>
      <c r="Q24" s="260"/>
      <c r="R24" s="260"/>
      <c r="S24" s="260"/>
      <c r="T24" s="260"/>
      <c r="U24" s="276"/>
      <c r="V24" s="259"/>
      <c r="W24" s="259"/>
    </row>
    <row r="25" spans="2:23" ht="21" x14ac:dyDescent="0.35">
      <c r="B25" s="546"/>
      <c r="C25" s="547"/>
      <c r="D25" s="547"/>
      <c r="E25" s="547"/>
      <c r="F25" s="547"/>
      <c r="G25" s="548"/>
      <c r="H25" s="115"/>
      <c r="I25" s="115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259"/>
      <c r="V25" s="259"/>
      <c r="W25" s="259"/>
    </row>
    <row r="26" spans="2:23" ht="24.95" customHeight="1" x14ac:dyDescent="0.35">
      <c r="B26" s="533" t="s">
        <v>13</v>
      </c>
      <c r="C26" s="528"/>
      <c r="D26" s="528"/>
      <c r="E26" s="528"/>
      <c r="F26" s="528"/>
      <c r="G26" s="534"/>
      <c r="H26" s="115"/>
      <c r="I26" s="115"/>
      <c r="J26" s="111"/>
      <c r="K26" s="111"/>
      <c r="L26" s="111"/>
      <c r="M26" s="260"/>
      <c r="N26" s="260"/>
      <c r="O26" s="260"/>
      <c r="P26" s="260"/>
      <c r="Q26" s="260"/>
      <c r="R26" s="260"/>
      <c r="S26" s="260"/>
      <c r="T26" s="260"/>
      <c r="U26" s="259"/>
      <c r="V26" s="259"/>
      <c r="W26" s="259"/>
    </row>
    <row r="27" spans="2:23" ht="24.95" customHeight="1" thickBot="1" x14ac:dyDescent="0.4">
      <c r="B27" s="552" t="s">
        <v>72</v>
      </c>
      <c r="C27" s="553"/>
      <c r="D27" s="553"/>
      <c r="E27" s="553"/>
      <c r="F27" s="553"/>
      <c r="G27" s="554"/>
      <c r="H27" s="115"/>
      <c r="I27" s="115"/>
      <c r="J27" s="111"/>
      <c r="K27" s="111"/>
      <c r="L27" s="111"/>
      <c r="M27" s="260"/>
      <c r="N27" s="260"/>
      <c r="O27" s="260"/>
      <c r="P27" s="260"/>
      <c r="Q27" s="260"/>
      <c r="R27" s="260"/>
      <c r="S27" s="260"/>
      <c r="T27" s="260"/>
      <c r="U27" s="259"/>
      <c r="V27" s="259"/>
      <c r="W27" s="259"/>
    </row>
    <row r="28" spans="2:23" ht="24.95" customHeight="1" x14ac:dyDescent="0.35">
      <c r="B28" s="347" t="s">
        <v>73</v>
      </c>
      <c r="C28" s="576" t="s">
        <v>74</v>
      </c>
      <c r="D28" s="555"/>
      <c r="E28" s="577"/>
      <c r="F28" s="348" t="s">
        <v>64</v>
      </c>
      <c r="G28" s="123" t="s">
        <v>67</v>
      </c>
      <c r="H28" s="115"/>
      <c r="I28" s="647" t="s">
        <v>58</v>
      </c>
      <c r="J28" s="648"/>
      <c r="K28" s="648"/>
      <c r="L28" s="649"/>
      <c r="M28" s="260"/>
      <c r="N28" s="260"/>
      <c r="O28" s="260"/>
      <c r="P28" s="260"/>
      <c r="Q28" s="260"/>
      <c r="R28" s="260"/>
      <c r="S28" s="260"/>
      <c r="T28" s="260"/>
      <c r="U28" s="259"/>
      <c r="V28" s="259"/>
      <c r="W28" s="259"/>
    </row>
    <row r="29" spans="2:23" ht="48.75" customHeight="1" x14ac:dyDescent="0.35">
      <c r="B29" s="124" t="s">
        <v>6</v>
      </c>
      <c r="C29" s="531" t="s">
        <v>75</v>
      </c>
      <c r="D29" s="542"/>
      <c r="E29" s="146" t="s">
        <v>76</v>
      </c>
      <c r="F29" s="146">
        <v>8.3299999999999999E-2</v>
      </c>
      <c r="G29" s="147">
        <f>G24*F29</f>
        <v>0</v>
      </c>
      <c r="H29" s="115"/>
      <c r="I29" s="504" t="s">
        <v>79</v>
      </c>
      <c r="J29" s="505"/>
      <c r="K29" s="505"/>
      <c r="L29" s="506"/>
      <c r="M29" s="262"/>
      <c r="N29" s="262"/>
      <c r="O29" s="262"/>
      <c r="P29" s="262"/>
      <c r="Q29" s="262"/>
      <c r="R29" s="262"/>
      <c r="S29" s="262"/>
      <c r="T29" s="262"/>
      <c r="U29" s="259"/>
      <c r="V29" s="259"/>
      <c r="W29" s="259"/>
    </row>
    <row r="30" spans="2:23" ht="24.95" customHeight="1" thickBot="1" x14ac:dyDescent="0.4">
      <c r="B30" s="124" t="s">
        <v>7</v>
      </c>
      <c r="C30" s="531" t="s">
        <v>48</v>
      </c>
      <c r="D30" s="542"/>
      <c r="E30" s="148" t="s">
        <v>77</v>
      </c>
      <c r="F30" s="148">
        <v>0.121</v>
      </c>
      <c r="G30" s="147">
        <f>G24*F30</f>
        <v>0</v>
      </c>
      <c r="H30" s="115"/>
      <c r="I30" s="140" t="s">
        <v>80</v>
      </c>
      <c r="J30" s="252"/>
      <c r="K30" s="252"/>
      <c r="L30" s="279"/>
      <c r="M30" s="260"/>
      <c r="N30" s="260"/>
      <c r="O30" s="260"/>
      <c r="P30" s="260"/>
      <c r="Q30" s="260"/>
      <c r="R30" s="260"/>
      <c r="S30" s="260"/>
      <c r="T30" s="260"/>
      <c r="U30" s="259"/>
      <c r="V30" s="259"/>
      <c r="W30" s="259"/>
    </row>
    <row r="31" spans="2:23" ht="24.95" customHeight="1" x14ac:dyDescent="0.35">
      <c r="B31" s="149"/>
      <c r="C31" s="150"/>
      <c r="D31" s="150"/>
      <c r="E31" s="151"/>
      <c r="F31" s="152" t="s">
        <v>71</v>
      </c>
      <c r="G31" s="153">
        <f>G29+G30</f>
        <v>0</v>
      </c>
      <c r="H31" s="115"/>
      <c r="I31" s="115"/>
      <c r="J31" s="111"/>
      <c r="K31" s="111"/>
      <c r="L31" s="111"/>
      <c r="M31" s="260"/>
      <c r="N31" s="260"/>
      <c r="O31" s="260"/>
      <c r="P31" s="260"/>
      <c r="Q31" s="260"/>
      <c r="R31" s="260"/>
      <c r="S31" s="260"/>
      <c r="T31" s="260"/>
      <c r="U31" s="259"/>
      <c r="V31" s="259"/>
      <c r="W31" s="259"/>
    </row>
    <row r="32" spans="2:23" ht="24.95" customHeight="1" x14ac:dyDescent="0.35">
      <c r="B32" s="124" t="s">
        <v>8</v>
      </c>
      <c r="C32" s="570" t="s">
        <v>78</v>
      </c>
      <c r="D32" s="571"/>
      <c r="E32" s="571"/>
      <c r="F32" s="572"/>
      <c r="G32" s="154">
        <f>F44*G31</f>
        <v>0</v>
      </c>
      <c r="H32" s="115"/>
      <c r="I32" s="115"/>
      <c r="J32" s="111"/>
      <c r="K32" s="111"/>
      <c r="L32" s="111"/>
      <c r="M32" s="260"/>
      <c r="N32" s="260"/>
      <c r="O32" s="260"/>
      <c r="P32" s="260"/>
      <c r="Q32" s="260"/>
      <c r="R32" s="260"/>
      <c r="S32" s="260"/>
      <c r="T32" s="260"/>
      <c r="U32" s="259"/>
      <c r="V32" s="259"/>
      <c r="W32" s="259"/>
    </row>
    <row r="33" spans="2:23" ht="24.95" customHeight="1" x14ac:dyDescent="0.35">
      <c r="B33" s="155"/>
      <c r="C33" s="156"/>
      <c r="D33" s="156"/>
      <c r="E33" s="156"/>
      <c r="F33" s="157" t="s">
        <v>84</v>
      </c>
      <c r="G33" s="158">
        <f>G31+G32</f>
        <v>0</v>
      </c>
      <c r="H33" s="115"/>
      <c r="I33" s="115"/>
      <c r="J33" s="111"/>
      <c r="K33" s="111"/>
      <c r="L33" s="111"/>
      <c r="M33" s="260"/>
      <c r="N33" s="260"/>
      <c r="O33" s="260"/>
      <c r="P33" s="260"/>
      <c r="Q33" s="260"/>
      <c r="R33" s="260"/>
      <c r="S33" s="260"/>
      <c r="T33" s="260"/>
      <c r="U33" s="259"/>
      <c r="V33" s="259"/>
      <c r="W33" s="259"/>
    </row>
    <row r="34" spans="2:23" ht="39" customHeight="1" thickBot="1" x14ac:dyDescent="0.4">
      <c r="B34" s="573" t="s">
        <v>82</v>
      </c>
      <c r="C34" s="574"/>
      <c r="D34" s="574"/>
      <c r="E34" s="574"/>
      <c r="F34" s="574"/>
      <c r="G34" s="575"/>
      <c r="H34" s="111"/>
      <c r="I34" s="111"/>
      <c r="J34" s="111"/>
      <c r="K34" s="111"/>
      <c r="L34" s="111"/>
      <c r="M34" s="260"/>
      <c r="N34" s="260"/>
      <c r="O34" s="260"/>
      <c r="P34" s="260"/>
      <c r="Q34" s="260"/>
      <c r="R34" s="260"/>
      <c r="S34" s="260"/>
      <c r="T34" s="260"/>
      <c r="U34" s="259"/>
      <c r="V34" s="259"/>
      <c r="W34" s="259"/>
    </row>
    <row r="35" spans="2:23" ht="24.95" customHeight="1" x14ac:dyDescent="0.35">
      <c r="B35" s="159" t="s">
        <v>81</v>
      </c>
      <c r="C35" s="569" t="s">
        <v>83</v>
      </c>
      <c r="D35" s="569"/>
      <c r="E35" s="569"/>
      <c r="F35" s="350" t="s">
        <v>64</v>
      </c>
      <c r="G35" s="161" t="s">
        <v>67</v>
      </c>
      <c r="H35" s="111"/>
      <c r="I35" s="647" t="s">
        <v>58</v>
      </c>
      <c r="J35" s="648"/>
      <c r="K35" s="648"/>
      <c r="L35" s="649"/>
      <c r="M35" s="260"/>
      <c r="N35" s="260"/>
      <c r="O35" s="260"/>
      <c r="P35" s="260"/>
      <c r="Q35" s="260"/>
      <c r="R35" s="260"/>
      <c r="S35" s="260"/>
      <c r="T35" s="260"/>
      <c r="U35" s="259"/>
      <c r="V35" s="259"/>
      <c r="W35" s="259"/>
    </row>
    <row r="36" spans="2:23" ht="24.95" customHeight="1" x14ac:dyDescent="0.35">
      <c r="B36" s="357" t="s">
        <v>6</v>
      </c>
      <c r="C36" s="541" t="s">
        <v>14</v>
      </c>
      <c r="D36" s="531"/>
      <c r="E36" s="542"/>
      <c r="F36" s="146">
        <v>0.2</v>
      </c>
      <c r="G36" s="163">
        <f>G24*F36</f>
        <v>0</v>
      </c>
      <c r="H36" s="111"/>
      <c r="I36" s="116" t="s">
        <v>85</v>
      </c>
      <c r="J36" s="117"/>
      <c r="K36" s="117"/>
      <c r="L36" s="118"/>
      <c r="M36" s="262"/>
      <c r="N36" s="262"/>
      <c r="O36" s="262"/>
      <c r="P36" s="262"/>
      <c r="Q36" s="262"/>
      <c r="R36" s="262"/>
      <c r="S36" s="262"/>
      <c r="T36" s="262"/>
      <c r="U36" s="259"/>
      <c r="V36" s="259"/>
      <c r="W36" s="259"/>
    </row>
    <row r="37" spans="2:23" ht="24.95" customHeight="1" x14ac:dyDescent="0.35">
      <c r="B37" s="357" t="s">
        <v>7</v>
      </c>
      <c r="C37" s="541" t="s">
        <v>15</v>
      </c>
      <c r="D37" s="531"/>
      <c r="E37" s="542"/>
      <c r="F37" s="148">
        <v>2.5000000000000001E-2</v>
      </c>
      <c r="G37" s="163">
        <f>G24*F37</f>
        <v>0</v>
      </c>
      <c r="H37" s="111"/>
      <c r="I37" s="116" t="s">
        <v>85</v>
      </c>
      <c r="J37" s="117"/>
      <c r="K37" s="117"/>
      <c r="L37" s="118"/>
      <c r="M37" s="262"/>
      <c r="N37" s="262"/>
      <c r="O37" s="262"/>
      <c r="P37" s="262"/>
      <c r="Q37" s="262"/>
      <c r="R37" s="262"/>
      <c r="S37" s="262"/>
      <c r="T37" s="262"/>
      <c r="U37" s="259"/>
      <c r="V37" s="259"/>
      <c r="W37" s="259"/>
    </row>
    <row r="38" spans="2:23" ht="38.25" customHeight="1" x14ac:dyDescent="0.35">
      <c r="B38" s="357" t="s">
        <v>8</v>
      </c>
      <c r="C38" s="541" t="s">
        <v>86</v>
      </c>
      <c r="D38" s="531"/>
      <c r="E38" s="542"/>
      <c r="F38" s="164">
        <v>0.06</v>
      </c>
      <c r="G38" s="165">
        <f>G24*F38</f>
        <v>0</v>
      </c>
      <c r="H38" s="166"/>
      <c r="I38" s="504" t="s">
        <v>275</v>
      </c>
      <c r="J38" s="505"/>
      <c r="K38" s="505"/>
      <c r="L38" s="506"/>
      <c r="M38" s="268"/>
      <c r="N38" s="268"/>
      <c r="O38" s="268"/>
      <c r="P38" s="268"/>
      <c r="Q38" s="268"/>
      <c r="R38" s="268"/>
      <c r="S38" s="268"/>
      <c r="T38" s="268"/>
      <c r="U38" s="259"/>
      <c r="V38" s="259"/>
      <c r="W38" s="259"/>
    </row>
    <row r="39" spans="2:23" ht="24.95" customHeight="1" x14ac:dyDescent="0.35">
      <c r="B39" s="357" t="s">
        <v>9</v>
      </c>
      <c r="C39" s="541" t="s">
        <v>16</v>
      </c>
      <c r="D39" s="531"/>
      <c r="E39" s="542"/>
      <c r="F39" s="148">
        <v>1.4999999999999999E-2</v>
      </c>
      <c r="G39" s="163">
        <f>G24*F39</f>
        <v>0</v>
      </c>
      <c r="H39" s="111"/>
      <c r="I39" s="116" t="s">
        <v>85</v>
      </c>
      <c r="J39" s="117"/>
      <c r="K39" s="117"/>
      <c r="L39" s="118"/>
      <c r="M39" s="262"/>
      <c r="N39" s="262"/>
      <c r="O39" s="262"/>
      <c r="P39" s="262"/>
      <c r="Q39" s="262"/>
      <c r="R39" s="262"/>
      <c r="S39" s="262"/>
      <c r="T39" s="262"/>
      <c r="U39" s="259"/>
      <c r="V39" s="259"/>
      <c r="W39" s="259"/>
    </row>
    <row r="40" spans="2:23" ht="24.95" customHeight="1" x14ac:dyDescent="0.35">
      <c r="B40" s="357" t="s">
        <v>10</v>
      </c>
      <c r="C40" s="541" t="s">
        <v>47</v>
      </c>
      <c r="D40" s="531"/>
      <c r="E40" s="542"/>
      <c r="F40" s="148">
        <v>0.01</v>
      </c>
      <c r="G40" s="163">
        <f>G24*F40</f>
        <v>0</v>
      </c>
      <c r="H40" s="111"/>
      <c r="I40" s="116" t="s">
        <v>85</v>
      </c>
      <c r="J40" s="117"/>
      <c r="K40" s="117"/>
      <c r="L40" s="118"/>
      <c r="M40" s="262"/>
      <c r="N40" s="262"/>
      <c r="O40" s="262"/>
      <c r="P40" s="262"/>
      <c r="Q40" s="262"/>
      <c r="R40" s="262"/>
      <c r="S40" s="262"/>
      <c r="T40" s="262"/>
      <c r="U40" s="259"/>
      <c r="V40" s="259"/>
      <c r="W40" s="259"/>
    </row>
    <row r="41" spans="2:23" ht="24.95" customHeight="1" x14ac:dyDescent="0.35">
      <c r="B41" s="357" t="s">
        <v>12</v>
      </c>
      <c r="C41" s="541" t="s">
        <v>17</v>
      </c>
      <c r="D41" s="531"/>
      <c r="E41" s="542"/>
      <c r="F41" s="148">
        <v>6.0000000000000001E-3</v>
      </c>
      <c r="G41" s="163">
        <f>G24*F41</f>
        <v>0</v>
      </c>
      <c r="H41" s="111"/>
      <c r="I41" s="116" t="s">
        <v>85</v>
      </c>
      <c r="J41" s="117"/>
      <c r="K41" s="117"/>
      <c r="L41" s="118"/>
      <c r="M41" s="262"/>
      <c r="N41" s="262"/>
      <c r="O41" s="262"/>
      <c r="P41" s="262"/>
      <c r="Q41" s="262"/>
      <c r="R41" s="262"/>
      <c r="S41" s="262"/>
      <c r="T41" s="262"/>
      <c r="U41" s="259"/>
      <c r="V41" s="259"/>
      <c r="W41" s="259"/>
    </row>
    <row r="42" spans="2:23" ht="24.95" customHeight="1" x14ac:dyDescent="0.35">
      <c r="B42" s="357" t="s">
        <v>18</v>
      </c>
      <c r="C42" s="541" t="s">
        <v>19</v>
      </c>
      <c r="D42" s="531"/>
      <c r="E42" s="542"/>
      <c r="F42" s="148">
        <v>2E-3</v>
      </c>
      <c r="G42" s="163">
        <f>G24*F42</f>
        <v>0</v>
      </c>
      <c r="H42" s="111"/>
      <c r="I42" s="116" t="s">
        <v>85</v>
      </c>
      <c r="J42" s="117"/>
      <c r="K42" s="117"/>
      <c r="L42" s="118"/>
      <c r="M42" s="262"/>
      <c r="N42" s="262"/>
      <c r="O42" s="262"/>
      <c r="P42" s="262"/>
      <c r="Q42" s="262"/>
      <c r="R42" s="262"/>
      <c r="S42" s="262"/>
      <c r="T42" s="262"/>
      <c r="U42" s="259"/>
      <c r="V42" s="259"/>
      <c r="W42" s="259"/>
    </row>
    <row r="43" spans="2:23" ht="24.95" customHeight="1" thickBot="1" x14ac:dyDescent="0.4">
      <c r="B43" s="357" t="s">
        <v>20</v>
      </c>
      <c r="C43" s="541" t="s">
        <v>21</v>
      </c>
      <c r="D43" s="531"/>
      <c r="E43" s="542"/>
      <c r="F43" s="148">
        <v>0.08</v>
      </c>
      <c r="G43" s="163">
        <f>G24*F43</f>
        <v>0</v>
      </c>
      <c r="H43" s="111"/>
      <c r="I43" s="140" t="s">
        <v>85</v>
      </c>
      <c r="J43" s="141"/>
      <c r="K43" s="141"/>
      <c r="L43" s="119"/>
      <c r="M43" s="262"/>
      <c r="N43" s="262"/>
      <c r="O43" s="262"/>
      <c r="P43" s="262"/>
      <c r="Q43" s="262"/>
      <c r="R43" s="262"/>
      <c r="S43" s="262"/>
      <c r="T43" s="262"/>
      <c r="U43" s="259"/>
      <c r="V43" s="259"/>
      <c r="W43" s="259"/>
    </row>
    <row r="44" spans="2:23" ht="24.95" customHeight="1" x14ac:dyDescent="0.35">
      <c r="B44" s="169"/>
      <c r="C44" s="170"/>
      <c r="D44" s="171"/>
      <c r="E44" s="172" t="s">
        <v>87</v>
      </c>
      <c r="F44" s="172">
        <f>SUM(F36:F43)</f>
        <v>0.39800000000000008</v>
      </c>
      <c r="G44" s="173">
        <f>SUM(G36:G43)</f>
        <v>0</v>
      </c>
      <c r="H44" s="111"/>
      <c r="I44" s="111"/>
      <c r="J44" s="111"/>
      <c r="K44" s="111"/>
      <c r="L44" s="111"/>
      <c r="M44" s="260"/>
      <c r="N44" s="260"/>
      <c r="O44" s="260"/>
      <c r="P44" s="260"/>
      <c r="Q44" s="260"/>
      <c r="R44" s="260"/>
      <c r="S44" s="260"/>
      <c r="T44" s="260"/>
      <c r="U44" s="259"/>
      <c r="V44" s="259"/>
      <c r="W44" s="259"/>
    </row>
    <row r="45" spans="2:23" ht="24.95" customHeight="1" thickBot="1" x14ac:dyDescent="0.4">
      <c r="B45" s="552" t="s">
        <v>22</v>
      </c>
      <c r="C45" s="553"/>
      <c r="D45" s="553"/>
      <c r="E45" s="553"/>
      <c r="F45" s="553"/>
      <c r="G45" s="554"/>
      <c r="H45" s="111"/>
      <c r="I45" s="111"/>
      <c r="J45" s="111"/>
      <c r="K45" s="111"/>
      <c r="L45" s="111"/>
      <c r="M45" s="260"/>
      <c r="N45" s="260"/>
      <c r="O45" s="260"/>
      <c r="P45" s="260"/>
      <c r="Q45" s="260"/>
      <c r="R45" s="260"/>
      <c r="S45" s="260"/>
      <c r="T45" s="260"/>
      <c r="U45" s="259"/>
      <c r="V45" s="259"/>
      <c r="W45" s="259"/>
    </row>
    <row r="46" spans="2:23" ht="24.95" customHeight="1" x14ac:dyDescent="0.35">
      <c r="B46" s="347" t="s">
        <v>88</v>
      </c>
      <c r="C46" s="555" t="s">
        <v>89</v>
      </c>
      <c r="D46" s="555"/>
      <c r="E46" s="555"/>
      <c r="F46" s="555"/>
      <c r="G46" s="123" t="s">
        <v>67</v>
      </c>
      <c r="H46" s="111"/>
      <c r="I46" s="647" t="s">
        <v>58</v>
      </c>
      <c r="J46" s="648"/>
      <c r="K46" s="648"/>
      <c r="L46" s="649"/>
      <c r="M46" s="260"/>
      <c r="N46" s="260"/>
      <c r="O46" s="260"/>
      <c r="P46" s="260"/>
      <c r="Q46" s="260"/>
      <c r="R46" s="260"/>
      <c r="S46" s="260"/>
      <c r="T46" s="260"/>
      <c r="U46" s="259"/>
      <c r="V46" s="259"/>
      <c r="W46" s="259"/>
    </row>
    <row r="47" spans="2:23" ht="35.1" customHeight="1" x14ac:dyDescent="0.35">
      <c r="B47" s="556" t="s">
        <v>6</v>
      </c>
      <c r="C47" s="558" t="s">
        <v>90</v>
      </c>
      <c r="D47" s="349" t="s">
        <v>91</v>
      </c>
      <c r="E47" s="175" t="s">
        <v>92</v>
      </c>
      <c r="F47" s="176" t="s">
        <v>94</v>
      </c>
      <c r="G47" s="560">
        <f>IF((D48*E48*F48)-(G19*0.06)&lt;0,0,((D48*E48*F48)-(G19*0.06)))</f>
        <v>184.8</v>
      </c>
      <c r="H47" s="177"/>
      <c r="I47" s="504" t="s">
        <v>276</v>
      </c>
      <c r="J47" s="505"/>
      <c r="K47" s="505"/>
      <c r="L47" s="506"/>
      <c r="M47" s="268"/>
      <c r="N47" s="268"/>
      <c r="O47" s="268"/>
      <c r="P47" s="268"/>
      <c r="Q47" s="268"/>
      <c r="R47" s="268"/>
      <c r="S47" s="268"/>
      <c r="T47" s="268"/>
      <c r="U47" s="259"/>
      <c r="V47" s="259"/>
      <c r="W47" s="259"/>
    </row>
    <row r="48" spans="2:23" ht="35.1" customHeight="1" x14ac:dyDescent="0.35">
      <c r="B48" s="557"/>
      <c r="C48" s="559"/>
      <c r="D48" s="178">
        <v>2</v>
      </c>
      <c r="E48" s="175">
        <v>4.2</v>
      </c>
      <c r="F48" s="179">
        <v>22</v>
      </c>
      <c r="G48" s="561"/>
      <c r="H48" s="177"/>
      <c r="I48" s="504"/>
      <c r="J48" s="505"/>
      <c r="K48" s="505"/>
      <c r="L48" s="506"/>
      <c r="M48" s="268"/>
      <c r="N48" s="268"/>
      <c r="O48" s="268"/>
      <c r="P48" s="268"/>
      <c r="Q48" s="268"/>
      <c r="R48" s="268"/>
      <c r="S48" s="268"/>
      <c r="T48" s="268"/>
      <c r="U48" s="259"/>
      <c r="V48" s="259"/>
      <c r="W48" s="259"/>
    </row>
    <row r="49" spans="2:23" ht="35.1" customHeight="1" x14ac:dyDescent="0.35">
      <c r="B49" s="556" t="s">
        <v>7</v>
      </c>
      <c r="C49" s="562" t="s">
        <v>93</v>
      </c>
      <c r="D49" s="563"/>
      <c r="E49" s="180" t="s">
        <v>92</v>
      </c>
      <c r="F49" s="181" t="s">
        <v>94</v>
      </c>
      <c r="G49" s="560">
        <f>(E50*F50)*(100%-20%)</f>
        <v>0</v>
      </c>
      <c r="H49" s="177"/>
      <c r="I49" s="504" t="s">
        <v>282</v>
      </c>
      <c r="J49" s="505"/>
      <c r="K49" s="505"/>
      <c r="L49" s="506"/>
      <c r="M49" s="268"/>
      <c r="N49" s="268"/>
      <c r="O49" s="268"/>
      <c r="P49" s="268"/>
      <c r="Q49" s="268"/>
      <c r="R49" s="268"/>
      <c r="S49" s="268"/>
      <c r="T49" s="268"/>
      <c r="U49" s="259"/>
      <c r="V49" s="259"/>
      <c r="W49" s="259"/>
    </row>
    <row r="50" spans="2:23" ht="35.1" customHeight="1" x14ac:dyDescent="0.35">
      <c r="B50" s="557"/>
      <c r="C50" s="564"/>
      <c r="D50" s="565"/>
      <c r="E50" s="182">
        <v>0</v>
      </c>
      <c r="F50" s="183">
        <v>22</v>
      </c>
      <c r="G50" s="561"/>
      <c r="H50" s="184"/>
      <c r="I50" s="504"/>
      <c r="J50" s="505"/>
      <c r="K50" s="505"/>
      <c r="L50" s="506"/>
      <c r="M50" s="268"/>
      <c r="N50" s="268"/>
      <c r="O50" s="268"/>
      <c r="P50" s="268"/>
      <c r="Q50" s="268"/>
      <c r="R50" s="268"/>
      <c r="S50" s="268"/>
      <c r="T50" s="268"/>
      <c r="U50" s="259"/>
      <c r="V50" s="259"/>
      <c r="W50" s="259"/>
    </row>
    <row r="51" spans="2:23" ht="24.95" customHeight="1" x14ac:dyDescent="0.35">
      <c r="B51" s="357" t="s">
        <v>8</v>
      </c>
      <c r="C51" s="512" t="s">
        <v>95</v>
      </c>
      <c r="D51" s="513"/>
      <c r="E51" s="513"/>
      <c r="F51" s="514"/>
      <c r="G51" s="165">
        <v>0</v>
      </c>
      <c r="H51" s="185"/>
      <c r="I51" s="628" t="s">
        <v>174</v>
      </c>
      <c r="J51" s="629"/>
      <c r="K51" s="629"/>
      <c r="L51" s="246"/>
      <c r="M51" s="260"/>
      <c r="N51" s="260"/>
      <c r="O51" s="260"/>
      <c r="P51" s="260"/>
      <c r="Q51" s="260"/>
      <c r="R51" s="260"/>
      <c r="S51" s="260"/>
      <c r="T51" s="260"/>
      <c r="U51" s="259"/>
      <c r="V51" s="259"/>
      <c r="W51" s="259"/>
    </row>
    <row r="52" spans="2:23" ht="24.95" customHeight="1" x14ac:dyDescent="0.35">
      <c r="B52" s="357" t="s">
        <v>9</v>
      </c>
      <c r="C52" s="512" t="s">
        <v>96</v>
      </c>
      <c r="D52" s="513"/>
      <c r="E52" s="513"/>
      <c r="F52" s="514"/>
      <c r="G52" s="186">
        <v>0</v>
      </c>
      <c r="H52" s="139"/>
      <c r="I52" s="116" t="s">
        <v>174</v>
      </c>
      <c r="J52" s="245"/>
      <c r="K52" s="245"/>
      <c r="L52" s="246"/>
      <c r="M52" s="260"/>
      <c r="N52" s="260"/>
      <c r="O52" s="260"/>
      <c r="P52" s="260"/>
      <c r="Q52" s="260"/>
      <c r="R52" s="260"/>
      <c r="S52" s="260"/>
      <c r="T52" s="260"/>
      <c r="U52" s="259"/>
      <c r="V52" s="259"/>
      <c r="W52" s="259"/>
    </row>
    <row r="53" spans="2:23" ht="24.95" customHeight="1" x14ac:dyDescent="0.35">
      <c r="B53" s="357" t="s">
        <v>10</v>
      </c>
      <c r="C53" s="512" t="s">
        <v>97</v>
      </c>
      <c r="D53" s="513"/>
      <c r="E53" s="513"/>
      <c r="F53" s="514"/>
      <c r="G53" s="187">
        <v>0</v>
      </c>
      <c r="H53" s="139"/>
      <c r="I53" s="116" t="s">
        <v>61</v>
      </c>
      <c r="J53" s="245"/>
      <c r="K53" s="245"/>
      <c r="L53" s="246"/>
      <c r="M53" s="260"/>
      <c r="N53" s="260"/>
      <c r="O53" s="260"/>
      <c r="P53" s="260"/>
      <c r="Q53" s="260"/>
      <c r="R53" s="260"/>
      <c r="S53" s="260"/>
      <c r="T53" s="260"/>
      <c r="U53" s="259"/>
      <c r="V53" s="259"/>
      <c r="W53" s="259"/>
    </row>
    <row r="54" spans="2:23" ht="24.95" customHeight="1" thickBot="1" x14ac:dyDescent="0.4">
      <c r="B54" s="357" t="s">
        <v>18</v>
      </c>
      <c r="C54" s="535" t="s">
        <v>11</v>
      </c>
      <c r="D54" s="536"/>
      <c r="E54" s="536"/>
      <c r="F54" s="537"/>
      <c r="G54" s="187"/>
      <c r="H54" s="139"/>
      <c r="I54" s="140" t="s">
        <v>154</v>
      </c>
      <c r="J54" s="252"/>
      <c r="K54" s="252"/>
      <c r="L54" s="279"/>
      <c r="M54" s="260"/>
      <c r="N54" s="260"/>
      <c r="O54" s="260"/>
      <c r="P54" s="260"/>
      <c r="Q54" s="260"/>
      <c r="R54" s="260"/>
      <c r="S54" s="260"/>
      <c r="T54" s="260"/>
      <c r="U54" s="259"/>
      <c r="V54" s="259"/>
      <c r="W54" s="259"/>
    </row>
    <row r="55" spans="2:23" ht="24.95" customHeight="1" x14ac:dyDescent="0.35">
      <c r="B55" s="169"/>
      <c r="C55" s="170"/>
      <c r="D55" s="170"/>
      <c r="E55" s="170"/>
      <c r="F55" s="188" t="s">
        <v>71</v>
      </c>
      <c r="G55" s="173">
        <f>SUM(G47:G54)</f>
        <v>184.8</v>
      </c>
      <c r="H55" s="111"/>
      <c r="I55" s="653"/>
      <c r="J55" s="653"/>
      <c r="K55" s="653"/>
      <c r="L55" s="653"/>
      <c r="M55" s="654"/>
      <c r="N55" s="654"/>
      <c r="O55" s="654"/>
      <c r="P55" s="654"/>
      <c r="Q55" s="654"/>
      <c r="R55" s="654"/>
      <c r="S55" s="654"/>
      <c r="T55" s="654"/>
      <c r="U55" s="259"/>
      <c r="V55" s="259"/>
      <c r="W55" s="259"/>
    </row>
    <row r="56" spans="2:23" ht="24.95" customHeight="1" x14ac:dyDescent="0.35">
      <c r="B56" s="142"/>
      <c r="C56" s="143"/>
      <c r="D56" s="143"/>
      <c r="E56" s="528" t="s">
        <v>23</v>
      </c>
      <c r="F56" s="529"/>
      <c r="G56" s="190">
        <f>G33+G44+G55</f>
        <v>184.8</v>
      </c>
      <c r="H56" s="111"/>
      <c r="I56" s="658"/>
      <c r="J56" s="658"/>
      <c r="K56" s="658"/>
      <c r="L56" s="658"/>
      <c r="M56" s="658"/>
      <c r="N56" s="658"/>
      <c r="O56" s="658"/>
      <c r="P56" s="658"/>
      <c r="Q56" s="658"/>
      <c r="R56" s="658"/>
      <c r="S56" s="658"/>
      <c r="T56" s="658"/>
      <c r="U56" s="259"/>
      <c r="V56" s="259"/>
      <c r="W56" s="259"/>
    </row>
    <row r="57" spans="2:23" ht="23.25" customHeight="1" x14ac:dyDescent="0.35">
      <c r="B57" s="566"/>
      <c r="C57" s="567"/>
      <c r="D57" s="567"/>
      <c r="E57" s="567"/>
      <c r="F57" s="567"/>
      <c r="G57" s="568"/>
      <c r="H57" s="111"/>
      <c r="I57" s="658"/>
      <c r="J57" s="658"/>
      <c r="K57" s="658"/>
      <c r="L57" s="658"/>
      <c r="M57" s="658"/>
      <c r="N57" s="658"/>
      <c r="O57" s="658"/>
      <c r="P57" s="658"/>
      <c r="Q57" s="658"/>
      <c r="R57" s="658"/>
      <c r="S57" s="658"/>
      <c r="T57" s="658"/>
      <c r="U57" s="259"/>
      <c r="V57" s="259"/>
      <c r="W57" s="259"/>
    </row>
    <row r="58" spans="2:23" ht="24.95" customHeight="1" thickBot="1" x14ac:dyDescent="0.4">
      <c r="B58" s="533" t="s">
        <v>24</v>
      </c>
      <c r="C58" s="528"/>
      <c r="D58" s="528"/>
      <c r="E58" s="528"/>
      <c r="F58" s="528"/>
      <c r="G58" s="534"/>
      <c r="H58" s="111"/>
      <c r="I58" s="255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259"/>
      <c r="V58" s="259"/>
      <c r="W58" s="259"/>
    </row>
    <row r="59" spans="2:23" ht="24.95" customHeight="1" x14ac:dyDescent="0.35">
      <c r="B59" s="355" t="s">
        <v>99</v>
      </c>
      <c r="C59" s="525" t="s">
        <v>100</v>
      </c>
      <c r="D59" s="525"/>
      <c r="E59" s="525"/>
      <c r="F59" s="351" t="s">
        <v>64</v>
      </c>
      <c r="G59" s="345" t="s">
        <v>67</v>
      </c>
      <c r="H59" s="111"/>
      <c r="I59" s="647" t="s">
        <v>58</v>
      </c>
      <c r="J59" s="648"/>
      <c r="K59" s="648"/>
      <c r="L59" s="649"/>
      <c r="M59" s="261"/>
      <c r="N59" s="260"/>
      <c r="O59" s="260"/>
      <c r="P59" s="260"/>
      <c r="Q59" s="260"/>
      <c r="R59" s="260"/>
      <c r="S59" s="260"/>
      <c r="T59" s="260"/>
      <c r="U59" s="259"/>
      <c r="V59" s="259"/>
      <c r="W59" s="259"/>
    </row>
    <row r="60" spans="2:23" ht="24.95" customHeight="1" x14ac:dyDescent="0.35">
      <c r="B60" s="195" t="s">
        <v>6</v>
      </c>
      <c r="C60" s="543" t="s">
        <v>25</v>
      </c>
      <c r="D60" s="544"/>
      <c r="E60" s="545"/>
      <c r="F60" s="196">
        <v>4.1999999999999997E-3</v>
      </c>
      <c r="G60" s="197">
        <f>G24*F60</f>
        <v>0</v>
      </c>
      <c r="H60" s="111"/>
      <c r="I60" s="504" t="s">
        <v>109</v>
      </c>
      <c r="J60" s="505"/>
      <c r="K60" s="505"/>
      <c r="L60" s="372"/>
      <c r="M60" s="269"/>
      <c r="N60" s="270"/>
      <c r="O60" s="270"/>
      <c r="P60" s="270"/>
      <c r="Q60" s="270"/>
      <c r="R60" s="270"/>
      <c r="S60" s="270"/>
      <c r="T60" s="270"/>
      <c r="U60" s="259"/>
      <c r="V60" s="259"/>
      <c r="W60" s="259"/>
    </row>
    <row r="61" spans="2:23" ht="24.95" customHeight="1" x14ac:dyDescent="0.35">
      <c r="B61" s="195" t="s">
        <v>7</v>
      </c>
      <c r="C61" s="543" t="s">
        <v>26</v>
      </c>
      <c r="D61" s="544"/>
      <c r="E61" s="545"/>
      <c r="F61" s="196">
        <v>2.9999999999999997E-4</v>
      </c>
      <c r="G61" s="197">
        <f>G24*F61</f>
        <v>0</v>
      </c>
      <c r="H61" s="111"/>
      <c r="I61" s="504" t="s">
        <v>109</v>
      </c>
      <c r="J61" s="505"/>
      <c r="K61" s="505"/>
      <c r="L61" s="372"/>
      <c r="M61" s="269"/>
      <c r="N61" s="270"/>
      <c r="O61" s="270"/>
      <c r="P61" s="270"/>
      <c r="Q61" s="270"/>
      <c r="R61" s="270"/>
      <c r="S61" s="270"/>
      <c r="T61" s="270"/>
      <c r="U61" s="259"/>
      <c r="V61" s="259"/>
      <c r="W61" s="259"/>
    </row>
    <row r="62" spans="2:23" ht="24.95" customHeight="1" x14ac:dyDescent="0.35">
      <c r="B62" s="195" t="s">
        <v>8</v>
      </c>
      <c r="C62" s="352" t="s">
        <v>110</v>
      </c>
      <c r="D62" s="353"/>
      <c r="E62" s="354"/>
      <c r="F62" s="196">
        <v>3.44E-2</v>
      </c>
      <c r="G62" s="197">
        <f>G24*F62</f>
        <v>0</v>
      </c>
      <c r="H62" s="111"/>
      <c r="I62" s="504" t="s">
        <v>109</v>
      </c>
      <c r="J62" s="505"/>
      <c r="K62" s="505"/>
      <c r="L62" s="372"/>
      <c r="M62" s="269"/>
      <c r="N62" s="270"/>
      <c r="O62" s="270"/>
      <c r="P62" s="270"/>
      <c r="Q62" s="270"/>
      <c r="R62" s="270"/>
      <c r="S62" s="270"/>
      <c r="T62" s="270"/>
      <c r="U62" s="259"/>
      <c r="V62" s="259"/>
      <c r="W62" s="259"/>
    </row>
    <row r="63" spans="2:23" ht="86.25" customHeight="1" x14ac:dyDescent="0.35">
      <c r="B63" s="344" t="s">
        <v>9</v>
      </c>
      <c r="C63" s="549" t="s">
        <v>101</v>
      </c>
      <c r="D63" s="550"/>
      <c r="E63" s="551"/>
      <c r="F63" s="202">
        <v>1.9400000000000001E-2</v>
      </c>
      <c r="G63" s="203">
        <f>G24*F63</f>
        <v>0</v>
      </c>
      <c r="H63" s="111"/>
      <c r="I63" s="640" t="s">
        <v>98</v>
      </c>
      <c r="J63" s="641"/>
      <c r="K63" s="641"/>
      <c r="L63" s="663"/>
      <c r="M63" s="271"/>
      <c r="N63" s="272"/>
      <c r="O63" s="272"/>
      <c r="P63" s="272"/>
      <c r="Q63" s="272"/>
      <c r="R63" s="272"/>
      <c r="S63" s="272"/>
      <c r="T63" s="272"/>
      <c r="U63" s="259"/>
      <c r="V63" s="259"/>
      <c r="W63" s="259"/>
    </row>
    <row r="64" spans="2:23" ht="24.95" customHeight="1" x14ac:dyDescent="0.35">
      <c r="B64" s="344" t="s">
        <v>10</v>
      </c>
      <c r="C64" s="538" t="s">
        <v>102</v>
      </c>
      <c r="D64" s="539"/>
      <c r="E64" s="540"/>
      <c r="F64" s="204">
        <f>F44</f>
        <v>0.39800000000000008</v>
      </c>
      <c r="G64" s="205">
        <f>G63*F64</f>
        <v>0</v>
      </c>
      <c r="H64" s="111"/>
      <c r="I64" s="233"/>
      <c r="J64" s="234"/>
      <c r="K64" s="234"/>
      <c r="L64" s="281"/>
      <c r="M64" s="267"/>
      <c r="N64" s="268"/>
      <c r="O64" s="268"/>
      <c r="P64" s="268"/>
      <c r="Q64" s="268"/>
      <c r="R64" s="268"/>
      <c r="S64" s="268"/>
      <c r="T64" s="268"/>
      <c r="U64" s="259"/>
      <c r="V64" s="259"/>
      <c r="W64" s="259"/>
    </row>
    <row r="65" spans="2:23" ht="24.95" customHeight="1" x14ac:dyDescent="0.35">
      <c r="B65" s="344" t="s">
        <v>12</v>
      </c>
      <c r="C65" s="512" t="s">
        <v>111</v>
      </c>
      <c r="D65" s="513"/>
      <c r="E65" s="514"/>
      <c r="F65" s="206" t="s">
        <v>112</v>
      </c>
      <c r="G65" s="205">
        <f>F65*G24</f>
        <v>0</v>
      </c>
      <c r="H65" s="111"/>
      <c r="I65" s="504" t="s">
        <v>109</v>
      </c>
      <c r="J65" s="505"/>
      <c r="K65" s="505"/>
      <c r="L65" s="372"/>
      <c r="M65" s="269"/>
      <c r="N65" s="270"/>
      <c r="O65" s="270"/>
      <c r="P65" s="270"/>
      <c r="Q65" s="270"/>
      <c r="R65" s="270"/>
      <c r="S65" s="270"/>
      <c r="T65" s="270"/>
      <c r="U65" s="259"/>
      <c r="V65" s="259"/>
      <c r="W65" s="259"/>
    </row>
    <row r="66" spans="2:23" ht="24.95" customHeight="1" thickBot="1" x14ac:dyDescent="0.4">
      <c r="B66" s="142"/>
      <c r="C66" s="143"/>
      <c r="D66" s="143"/>
      <c r="E66" s="343" t="s">
        <v>52</v>
      </c>
      <c r="F66" s="208">
        <f>SUM(F60:F65)</f>
        <v>0.45630000000000009</v>
      </c>
      <c r="G66" s="190">
        <f>SUM(G60:G65)</f>
        <v>0</v>
      </c>
      <c r="H66" s="111"/>
      <c r="I66" s="437" t="s">
        <v>274</v>
      </c>
      <c r="J66" s="252"/>
      <c r="K66" s="252"/>
      <c r="L66" s="279"/>
      <c r="M66" s="111"/>
      <c r="N66" s="111"/>
      <c r="O66" s="111"/>
      <c r="P66" s="111"/>
      <c r="Q66" s="111"/>
      <c r="R66" s="111"/>
      <c r="S66" s="111"/>
      <c r="T66" s="111"/>
      <c r="U66" s="259"/>
      <c r="V66" s="259"/>
      <c r="W66" s="259"/>
    </row>
    <row r="67" spans="2:23" ht="23.25" customHeight="1" x14ac:dyDescent="0.35">
      <c r="B67" s="546"/>
      <c r="C67" s="547"/>
      <c r="D67" s="547"/>
      <c r="E67" s="547"/>
      <c r="F67" s="547"/>
      <c r="G67" s="548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259"/>
      <c r="V67" s="259"/>
      <c r="W67" s="259"/>
    </row>
    <row r="68" spans="2:23" ht="24.95" customHeight="1" thickBot="1" x14ac:dyDescent="0.4">
      <c r="B68" s="533" t="s">
        <v>27</v>
      </c>
      <c r="C68" s="528"/>
      <c r="D68" s="528"/>
      <c r="E68" s="528"/>
      <c r="F68" s="528"/>
      <c r="G68" s="534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259"/>
      <c r="V68" s="259"/>
      <c r="W68" s="259"/>
    </row>
    <row r="69" spans="2:23" ht="24.95" customHeight="1" x14ac:dyDescent="0.35">
      <c r="B69" s="355" t="s">
        <v>114</v>
      </c>
      <c r="C69" s="525" t="s">
        <v>115</v>
      </c>
      <c r="D69" s="525"/>
      <c r="E69" s="525"/>
      <c r="F69" s="351" t="s">
        <v>64</v>
      </c>
      <c r="G69" s="209" t="s">
        <v>67</v>
      </c>
      <c r="H69" s="111"/>
      <c r="I69" s="112" t="s">
        <v>58</v>
      </c>
      <c r="J69" s="113"/>
      <c r="K69" s="113"/>
      <c r="L69" s="114"/>
      <c r="M69" s="216"/>
      <c r="N69" s="273"/>
      <c r="O69" s="273"/>
      <c r="P69" s="273"/>
      <c r="Q69" s="273"/>
      <c r="R69" s="273"/>
      <c r="S69" s="273"/>
      <c r="T69" s="273"/>
      <c r="U69" s="259"/>
      <c r="V69" s="259"/>
      <c r="W69" s="259"/>
    </row>
    <row r="70" spans="2:23" ht="24.95" customHeight="1" x14ac:dyDescent="0.35">
      <c r="B70" s="195" t="s">
        <v>6</v>
      </c>
      <c r="C70" s="543" t="s">
        <v>103</v>
      </c>
      <c r="D70" s="544"/>
      <c r="E70" s="545"/>
      <c r="F70" s="196">
        <v>8.3299999999999999E-2</v>
      </c>
      <c r="G70" s="197">
        <f>(G19+G21)*F70</f>
        <v>0</v>
      </c>
      <c r="H70" s="111"/>
      <c r="I70" s="210" t="s">
        <v>117</v>
      </c>
      <c r="J70" s="211"/>
      <c r="K70" s="211"/>
      <c r="L70" s="326"/>
      <c r="M70" s="274"/>
      <c r="N70" s="275"/>
      <c r="O70" s="275"/>
      <c r="P70" s="275"/>
      <c r="Q70" s="275"/>
      <c r="R70" s="275"/>
      <c r="S70" s="275"/>
      <c r="T70" s="275"/>
      <c r="U70" s="259"/>
      <c r="V70" s="259"/>
      <c r="W70" s="259"/>
    </row>
    <row r="71" spans="2:23" ht="24.95" customHeight="1" x14ac:dyDescent="0.35">
      <c r="B71" s="195" t="s">
        <v>7</v>
      </c>
      <c r="C71" s="543" t="s">
        <v>116</v>
      </c>
      <c r="D71" s="544"/>
      <c r="E71" s="545"/>
      <c r="F71" s="196">
        <v>1.3899999999999999E-2</v>
      </c>
      <c r="G71" s="197">
        <f>G24*F71</f>
        <v>0</v>
      </c>
      <c r="H71" s="111"/>
      <c r="I71" s="210" t="s">
        <v>109</v>
      </c>
      <c r="J71" s="211"/>
      <c r="K71" s="211"/>
      <c r="L71" s="372"/>
      <c r="M71" s="269"/>
      <c r="N71" s="270"/>
      <c r="O71" s="270"/>
      <c r="P71" s="270"/>
      <c r="Q71" s="270"/>
      <c r="R71" s="270"/>
      <c r="S71" s="270"/>
      <c r="T71" s="270"/>
      <c r="U71" s="259"/>
      <c r="V71" s="259"/>
      <c r="W71" s="259"/>
    </row>
    <row r="72" spans="2:23" ht="24.95" customHeight="1" x14ac:dyDescent="0.35">
      <c r="B72" s="195" t="s">
        <v>8</v>
      </c>
      <c r="C72" s="543" t="s">
        <v>104</v>
      </c>
      <c r="D72" s="544"/>
      <c r="E72" s="545"/>
      <c r="F72" s="196">
        <v>2.8E-3</v>
      </c>
      <c r="G72" s="197">
        <f>G24*F72</f>
        <v>0</v>
      </c>
      <c r="H72" s="111"/>
      <c r="I72" s="210" t="s">
        <v>109</v>
      </c>
      <c r="J72" s="211"/>
      <c r="K72" s="211"/>
      <c r="L72" s="372"/>
      <c r="M72" s="269"/>
      <c r="N72" s="270"/>
      <c r="O72" s="270"/>
      <c r="P72" s="270"/>
      <c r="Q72" s="270"/>
      <c r="R72" s="270"/>
      <c r="S72" s="270"/>
      <c r="T72" s="270"/>
      <c r="U72" s="259"/>
      <c r="V72" s="259"/>
      <c r="W72" s="259"/>
    </row>
    <row r="73" spans="2:23" ht="24.95" customHeight="1" x14ac:dyDescent="0.35">
      <c r="B73" s="344" t="s">
        <v>9</v>
      </c>
      <c r="C73" s="538" t="s">
        <v>113</v>
      </c>
      <c r="D73" s="539"/>
      <c r="E73" s="540"/>
      <c r="F73" s="202">
        <v>2.0000000000000001E-4</v>
      </c>
      <c r="G73" s="203">
        <f>G24*F73</f>
        <v>0</v>
      </c>
      <c r="H73" s="111"/>
      <c r="I73" s="210" t="s">
        <v>109</v>
      </c>
      <c r="J73" s="211"/>
      <c r="K73" s="211"/>
      <c r="L73" s="372"/>
      <c r="M73" s="269"/>
      <c r="N73" s="270"/>
      <c r="O73" s="270"/>
      <c r="P73" s="270"/>
      <c r="Q73" s="270"/>
      <c r="R73" s="270"/>
      <c r="S73" s="270"/>
      <c r="T73" s="270"/>
      <c r="U73" s="259"/>
      <c r="V73" s="259"/>
      <c r="W73" s="259"/>
    </row>
    <row r="74" spans="2:23" ht="24.95" customHeight="1" x14ac:dyDescent="0.35">
      <c r="B74" s="344" t="s">
        <v>10</v>
      </c>
      <c r="C74" s="538" t="s">
        <v>105</v>
      </c>
      <c r="D74" s="539"/>
      <c r="E74" s="540"/>
      <c r="F74" s="212">
        <v>6.9999999999999999E-4</v>
      </c>
      <c r="G74" s="205">
        <f>G24*F74</f>
        <v>0</v>
      </c>
      <c r="H74" s="111"/>
      <c r="I74" s="210" t="s">
        <v>109</v>
      </c>
      <c r="J74" s="211"/>
      <c r="K74" s="211"/>
      <c r="L74" s="372"/>
      <c r="M74" s="269"/>
      <c r="N74" s="270"/>
      <c r="O74" s="270"/>
      <c r="P74" s="270"/>
      <c r="Q74" s="270"/>
      <c r="R74" s="270"/>
      <c r="S74" s="270"/>
      <c r="T74" s="270"/>
      <c r="U74" s="259"/>
      <c r="V74" s="259"/>
      <c r="W74" s="259"/>
    </row>
    <row r="75" spans="2:23" ht="24.95" customHeight="1" x14ac:dyDescent="0.35">
      <c r="B75" s="344" t="s">
        <v>12</v>
      </c>
      <c r="C75" s="512" t="s">
        <v>106</v>
      </c>
      <c r="D75" s="513"/>
      <c r="E75" s="514"/>
      <c r="F75" s="212">
        <v>2.8999999999999998E-3</v>
      </c>
      <c r="G75" s="205">
        <f>G24*F75</f>
        <v>0</v>
      </c>
      <c r="H75" s="111"/>
      <c r="I75" s="210" t="s">
        <v>109</v>
      </c>
      <c r="J75" s="211"/>
      <c r="K75" s="211"/>
      <c r="L75" s="372"/>
      <c r="M75" s="269"/>
      <c r="N75" s="270"/>
      <c r="O75" s="270"/>
      <c r="P75" s="270"/>
      <c r="Q75" s="270"/>
      <c r="R75" s="270"/>
      <c r="S75" s="270"/>
      <c r="T75" s="270"/>
      <c r="U75" s="259"/>
      <c r="V75" s="259"/>
      <c r="W75" s="259"/>
    </row>
    <row r="76" spans="2:23" ht="24.95" customHeight="1" x14ac:dyDescent="0.35">
      <c r="B76" s="344" t="s">
        <v>18</v>
      </c>
      <c r="C76" s="512" t="s">
        <v>28</v>
      </c>
      <c r="D76" s="513"/>
      <c r="E76" s="514"/>
      <c r="F76" s="256"/>
      <c r="G76" s="205"/>
      <c r="H76" s="111"/>
      <c r="I76" s="116" t="s">
        <v>154</v>
      </c>
      <c r="J76" s="245"/>
      <c r="K76" s="245"/>
      <c r="L76" s="246"/>
      <c r="M76" s="261"/>
      <c r="N76" s="260"/>
      <c r="O76" s="260"/>
      <c r="P76" s="260"/>
      <c r="Q76" s="260"/>
      <c r="R76" s="260"/>
      <c r="S76" s="260"/>
      <c r="T76" s="260"/>
      <c r="U76" s="259"/>
      <c r="V76" s="259"/>
      <c r="W76" s="259"/>
    </row>
    <row r="77" spans="2:23" ht="24.95" customHeight="1" x14ac:dyDescent="0.35">
      <c r="B77" s="169"/>
      <c r="C77" s="170"/>
      <c r="D77" s="170"/>
      <c r="E77" s="346" t="s">
        <v>108</v>
      </c>
      <c r="F77" s="214">
        <f>SUM(F70:F76)</f>
        <v>0.1038</v>
      </c>
      <c r="G77" s="173">
        <f>SUM(G70:G76)</f>
        <v>0</v>
      </c>
      <c r="H77" s="111"/>
      <c r="I77" s="247"/>
      <c r="J77" s="245"/>
      <c r="K77" s="245"/>
      <c r="L77" s="246"/>
      <c r="M77" s="260"/>
      <c r="N77" s="260"/>
      <c r="O77" s="260"/>
      <c r="P77" s="260"/>
      <c r="Q77" s="260"/>
      <c r="R77" s="260"/>
      <c r="S77" s="260"/>
      <c r="T77" s="260"/>
      <c r="U77" s="259"/>
      <c r="V77" s="259"/>
      <c r="W77" s="259"/>
    </row>
    <row r="78" spans="2:23" ht="24.95" customHeight="1" x14ac:dyDescent="0.35">
      <c r="B78" s="344" t="s">
        <v>20</v>
      </c>
      <c r="C78" s="541" t="s">
        <v>107</v>
      </c>
      <c r="D78" s="531"/>
      <c r="E78" s="531"/>
      <c r="F78" s="542"/>
      <c r="G78" s="205">
        <f>G77*F44</f>
        <v>0</v>
      </c>
      <c r="H78" s="111"/>
      <c r="I78" s="247"/>
      <c r="J78" s="245"/>
      <c r="K78" s="245"/>
      <c r="L78" s="246"/>
      <c r="M78" s="111"/>
      <c r="N78" s="111"/>
      <c r="O78" s="111"/>
      <c r="P78" s="111"/>
      <c r="Q78" s="111"/>
      <c r="R78" s="111"/>
      <c r="S78" s="111"/>
      <c r="T78" s="111"/>
      <c r="U78" s="259"/>
      <c r="V78" s="259"/>
      <c r="W78" s="259"/>
    </row>
    <row r="79" spans="2:23" ht="24.95" customHeight="1" thickBot="1" x14ac:dyDescent="0.4">
      <c r="B79" s="142"/>
      <c r="C79" s="143"/>
      <c r="D79" s="143"/>
      <c r="E79" s="528" t="s">
        <v>29</v>
      </c>
      <c r="F79" s="529"/>
      <c r="G79" s="190">
        <f>G77+G78</f>
        <v>0</v>
      </c>
      <c r="H79" s="111"/>
      <c r="I79" s="437" t="s">
        <v>274</v>
      </c>
      <c r="J79" s="377"/>
      <c r="K79" s="377"/>
      <c r="L79" s="378"/>
      <c r="M79" s="111"/>
      <c r="N79" s="111"/>
      <c r="O79" s="111"/>
      <c r="P79" s="111"/>
      <c r="Q79" s="111"/>
      <c r="R79" s="111"/>
      <c r="S79" s="111"/>
      <c r="T79" s="111"/>
      <c r="U79" s="259"/>
      <c r="V79" s="259"/>
      <c r="W79" s="259"/>
    </row>
    <row r="80" spans="2:23" ht="27" customHeight="1" x14ac:dyDescent="0.35">
      <c r="B80" s="530"/>
      <c r="C80" s="531"/>
      <c r="D80" s="531"/>
      <c r="E80" s="531"/>
      <c r="F80" s="531"/>
      <c r="G80" s="532"/>
      <c r="H80" s="111"/>
      <c r="I80" s="111"/>
      <c r="J80" s="111"/>
      <c r="K80" s="111"/>
      <c r="L80" s="111"/>
      <c r="M80" s="260"/>
      <c r="N80" s="260"/>
      <c r="O80" s="260"/>
      <c r="P80" s="260"/>
      <c r="Q80" s="260"/>
      <c r="R80" s="260"/>
      <c r="S80" s="260"/>
      <c r="T80" s="260"/>
      <c r="U80" s="259"/>
      <c r="V80" s="259"/>
      <c r="W80" s="259"/>
    </row>
    <row r="81" spans="2:24" ht="24.95" customHeight="1" thickBot="1" x14ac:dyDescent="0.4">
      <c r="B81" s="533" t="s">
        <v>30</v>
      </c>
      <c r="C81" s="528"/>
      <c r="D81" s="528"/>
      <c r="E81" s="528"/>
      <c r="F81" s="528"/>
      <c r="G81" s="534"/>
      <c r="H81" s="111"/>
      <c r="I81" s="111"/>
      <c r="J81" s="111"/>
      <c r="K81" s="111"/>
      <c r="L81" s="111"/>
      <c r="M81" s="260"/>
      <c r="N81" s="260"/>
      <c r="O81" s="260"/>
      <c r="P81" s="260"/>
      <c r="Q81" s="260"/>
      <c r="R81" s="260"/>
      <c r="S81" s="260"/>
      <c r="T81" s="260"/>
      <c r="U81" s="259"/>
      <c r="V81" s="259"/>
      <c r="W81" s="259"/>
    </row>
    <row r="82" spans="2:24" ht="24.95" customHeight="1" x14ac:dyDescent="0.35">
      <c r="B82" s="355" t="s">
        <v>152</v>
      </c>
      <c r="C82" s="525" t="s">
        <v>153</v>
      </c>
      <c r="D82" s="525"/>
      <c r="E82" s="525"/>
      <c r="F82" s="525"/>
      <c r="G82" s="209" t="s">
        <v>67</v>
      </c>
      <c r="H82" s="111"/>
      <c r="I82" s="291" t="s">
        <v>58</v>
      </c>
      <c r="J82" s="216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59"/>
      <c r="V82" s="259"/>
      <c r="W82" s="259"/>
    </row>
    <row r="83" spans="2:24" ht="24.95" customHeight="1" x14ac:dyDescent="0.35">
      <c r="B83" s="357" t="s">
        <v>6</v>
      </c>
      <c r="C83" s="512" t="s">
        <v>31</v>
      </c>
      <c r="D83" s="513"/>
      <c r="E83" s="513"/>
      <c r="F83" s="514"/>
      <c r="G83" s="129">
        <f>'UNIFORMES E EPI''S'!G53</f>
        <v>0</v>
      </c>
      <c r="H83" s="111"/>
      <c r="I83" s="637" t="s">
        <v>256</v>
      </c>
      <c r="J83" s="261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59"/>
      <c r="V83" s="259"/>
      <c r="W83" s="259"/>
    </row>
    <row r="84" spans="2:24" ht="24.95" customHeight="1" x14ac:dyDescent="0.35">
      <c r="B84" s="357" t="s">
        <v>7</v>
      </c>
      <c r="C84" s="512" t="s">
        <v>173</v>
      </c>
      <c r="D84" s="513"/>
      <c r="E84" s="513"/>
      <c r="F84" s="514"/>
      <c r="G84" s="129">
        <v>0</v>
      </c>
      <c r="H84" s="111"/>
      <c r="I84" s="637"/>
      <c r="J84" s="261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59"/>
      <c r="V84" s="259"/>
      <c r="W84" s="259"/>
    </row>
    <row r="85" spans="2:24" ht="24.95" customHeight="1" x14ac:dyDescent="0.35">
      <c r="B85" s="357" t="s">
        <v>8</v>
      </c>
      <c r="C85" s="535" t="s">
        <v>32</v>
      </c>
      <c r="D85" s="536"/>
      <c r="E85" s="536"/>
      <c r="F85" s="537"/>
      <c r="G85" s="163">
        <v>0</v>
      </c>
      <c r="H85" s="111"/>
      <c r="I85" s="292"/>
      <c r="J85" s="261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59"/>
      <c r="V85" s="259"/>
      <c r="W85" s="259"/>
    </row>
    <row r="86" spans="2:24" ht="24.95" customHeight="1" thickBot="1" x14ac:dyDescent="0.4">
      <c r="B86" s="357" t="s">
        <v>9</v>
      </c>
      <c r="C86" s="512" t="s">
        <v>11</v>
      </c>
      <c r="D86" s="513"/>
      <c r="E86" s="513"/>
      <c r="F86" s="514"/>
      <c r="G86" s="129"/>
      <c r="H86" s="111"/>
      <c r="I86" s="293" t="s">
        <v>154</v>
      </c>
      <c r="J86" s="261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59"/>
      <c r="V86" s="259"/>
      <c r="W86" s="259"/>
    </row>
    <row r="87" spans="2:24" ht="24.95" customHeight="1" x14ac:dyDescent="0.35">
      <c r="B87" s="142"/>
      <c r="C87" s="143"/>
      <c r="D87" s="143"/>
      <c r="E87" s="528" t="s">
        <v>51</v>
      </c>
      <c r="F87" s="529"/>
      <c r="G87" s="190">
        <f>SUM(G83:G86)</f>
        <v>0</v>
      </c>
      <c r="H87" s="111"/>
      <c r="I87" s="111"/>
      <c r="J87" s="111"/>
      <c r="K87" s="111"/>
      <c r="L87" s="111"/>
      <c r="M87" s="260"/>
      <c r="N87" s="260"/>
      <c r="O87" s="260"/>
      <c r="P87" s="260"/>
      <c r="Q87" s="260"/>
      <c r="R87" s="260"/>
      <c r="S87" s="260"/>
      <c r="T87" s="260"/>
      <c r="U87" s="259"/>
      <c r="V87" s="259"/>
      <c r="W87" s="259"/>
    </row>
    <row r="88" spans="2:24" ht="21" x14ac:dyDescent="0.35">
      <c r="B88" s="218"/>
      <c r="C88" s="219"/>
      <c r="D88" s="219"/>
      <c r="E88" s="220"/>
      <c r="F88" s="220"/>
      <c r="G88" s="22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259"/>
      <c r="V88" s="259"/>
      <c r="W88" s="259"/>
    </row>
    <row r="89" spans="2:24" ht="24.95" customHeight="1" thickBot="1" x14ac:dyDescent="0.4">
      <c r="B89" s="533" t="s">
        <v>33</v>
      </c>
      <c r="C89" s="528"/>
      <c r="D89" s="528"/>
      <c r="E89" s="528"/>
      <c r="F89" s="528"/>
      <c r="G89" s="534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259"/>
      <c r="V89" s="259"/>
      <c r="W89" s="259"/>
    </row>
    <row r="90" spans="2:24" ht="66" customHeight="1" x14ac:dyDescent="0.35">
      <c r="B90" s="355" t="s">
        <v>118</v>
      </c>
      <c r="C90" s="222" t="s">
        <v>119</v>
      </c>
      <c r="D90" s="222" t="s">
        <v>139</v>
      </c>
      <c r="E90" s="222" t="s">
        <v>125</v>
      </c>
      <c r="F90" s="222" t="s">
        <v>127</v>
      </c>
      <c r="G90" s="209" t="s">
        <v>67</v>
      </c>
      <c r="H90" s="111"/>
      <c r="I90" s="112" t="s">
        <v>58</v>
      </c>
      <c r="J90" s="113"/>
      <c r="K90" s="113"/>
      <c r="L90" s="114"/>
      <c r="M90" s="216"/>
      <c r="N90" s="273"/>
      <c r="O90" s="273"/>
      <c r="P90" s="273"/>
      <c r="Q90" s="273"/>
      <c r="R90" s="273"/>
      <c r="S90" s="273"/>
      <c r="T90" s="273"/>
      <c r="U90" s="276"/>
      <c r="V90" s="276"/>
      <c r="W90" s="276"/>
      <c r="X90" s="83"/>
    </row>
    <row r="91" spans="2:24" ht="41.1" customHeight="1" x14ac:dyDescent="0.35">
      <c r="B91" s="357" t="s">
        <v>6</v>
      </c>
      <c r="C91" s="223" t="s">
        <v>34</v>
      </c>
      <c r="D91" s="224">
        <f>G24+G56+G66+G79+G87</f>
        <v>184.8</v>
      </c>
      <c r="E91" s="225"/>
      <c r="F91" s="226">
        <v>0.05</v>
      </c>
      <c r="G91" s="129">
        <f>D91*F91</f>
        <v>9.24</v>
      </c>
      <c r="H91" s="111"/>
      <c r="I91" s="510" t="s">
        <v>120</v>
      </c>
      <c r="J91" s="511"/>
      <c r="K91" s="511"/>
      <c r="L91" s="326"/>
      <c r="M91" s="274"/>
      <c r="N91" s="620"/>
      <c r="O91" s="620"/>
      <c r="P91" s="620"/>
      <c r="Q91" s="620"/>
      <c r="R91" s="620"/>
      <c r="S91" s="620"/>
      <c r="T91" s="620"/>
      <c r="U91" s="620"/>
      <c r="V91" s="620"/>
      <c r="W91" s="276"/>
      <c r="X91" s="83"/>
    </row>
    <row r="92" spans="2:24" ht="41.1" customHeight="1" x14ac:dyDescent="0.3">
      <c r="B92" s="357" t="s">
        <v>7</v>
      </c>
      <c r="C92" s="223" t="s">
        <v>35</v>
      </c>
      <c r="D92" s="224">
        <f>G24+G56+G66+G79+G87+G91</f>
        <v>194.04000000000002</v>
      </c>
      <c r="E92" s="225"/>
      <c r="F92" s="226">
        <v>0.1</v>
      </c>
      <c r="G92" s="129">
        <f>D92*F92</f>
        <v>19.404000000000003</v>
      </c>
      <c r="H92" s="111"/>
      <c r="I92" s="504" t="s">
        <v>121</v>
      </c>
      <c r="J92" s="505"/>
      <c r="K92" s="505"/>
      <c r="L92" s="506"/>
      <c r="M92" s="217"/>
      <c r="N92" s="262"/>
      <c r="O92" s="262"/>
      <c r="P92" s="620"/>
      <c r="Q92" s="620"/>
      <c r="R92" s="620"/>
      <c r="S92" s="620"/>
      <c r="T92" s="620"/>
      <c r="U92" s="620"/>
      <c r="V92" s="620"/>
      <c r="W92" s="620"/>
      <c r="X92" s="97"/>
    </row>
    <row r="93" spans="2:24" ht="42" customHeight="1" x14ac:dyDescent="0.35">
      <c r="B93" s="357" t="s">
        <v>8</v>
      </c>
      <c r="C93" s="227" t="s">
        <v>128</v>
      </c>
      <c r="D93" s="228">
        <f>D91+G91+G92</f>
        <v>213.44400000000002</v>
      </c>
      <c r="E93" s="176"/>
      <c r="F93" s="179"/>
      <c r="G93" s="147">
        <f>D93/(1-E97)</f>
        <v>240.50028169014087</v>
      </c>
      <c r="H93" s="111"/>
      <c r="I93" s="116" t="s">
        <v>140</v>
      </c>
      <c r="J93" s="117"/>
      <c r="K93" s="117"/>
      <c r="L93" s="118"/>
      <c r="M93" s="217"/>
      <c r="N93" s="262"/>
      <c r="O93" s="262"/>
      <c r="P93" s="262"/>
      <c r="Q93" s="262"/>
      <c r="R93" s="262"/>
      <c r="S93" s="262"/>
      <c r="T93" s="262"/>
      <c r="U93" s="276"/>
      <c r="V93" s="276"/>
      <c r="W93" s="276"/>
      <c r="X93" s="83"/>
    </row>
    <row r="94" spans="2:24" ht="24.95" customHeight="1" x14ac:dyDescent="0.35">
      <c r="B94" s="357" t="s">
        <v>9</v>
      </c>
      <c r="C94" s="125" t="s">
        <v>36</v>
      </c>
      <c r="D94" s="229"/>
      <c r="E94" s="230">
        <v>1.6500000000000001E-2</v>
      </c>
      <c r="F94" s="231"/>
      <c r="G94" s="147">
        <f>G93*E94</f>
        <v>3.9682546478873246</v>
      </c>
      <c r="H94" s="111"/>
      <c r="I94" s="116" t="s">
        <v>156</v>
      </c>
      <c r="J94" s="117"/>
      <c r="K94" s="117"/>
      <c r="L94" s="118"/>
      <c r="M94" s="217"/>
      <c r="N94" s="262"/>
      <c r="O94" s="262"/>
      <c r="P94" s="262"/>
      <c r="Q94" s="262"/>
      <c r="R94" s="262"/>
      <c r="S94" s="262"/>
      <c r="T94" s="262"/>
      <c r="U94" s="276"/>
      <c r="V94" s="276"/>
      <c r="W94" s="276"/>
      <c r="X94" s="83"/>
    </row>
    <row r="95" spans="2:24" ht="24.95" customHeight="1" x14ac:dyDescent="0.35">
      <c r="B95" s="357" t="s">
        <v>9</v>
      </c>
      <c r="C95" s="125" t="s">
        <v>37</v>
      </c>
      <c r="D95" s="229"/>
      <c r="E95" s="230">
        <v>7.5999999999999998E-2</v>
      </c>
      <c r="F95" s="231"/>
      <c r="G95" s="147">
        <f>G93*E95</f>
        <v>18.278021408450705</v>
      </c>
      <c r="H95" s="111"/>
      <c r="I95" s="116" t="s">
        <v>156</v>
      </c>
      <c r="J95" s="117"/>
      <c r="K95" s="117"/>
      <c r="L95" s="118"/>
      <c r="M95" s="217"/>
      <c r="N95" s="262"/>
      <c r="O95" s="262"/>
      <c r="P95" s="262"/>
      <c r="Q95" s="262"/>
      <c r="R95" s="262"/>
      <c r="S95" s="262"/>
      <c r="T95" s="262"/>
      <c r="U95" s="276"/>
      <c r="V95" s="276"/>
      <c r="W95" s="276"/>
      <c r="X95" s="83"/>
    </row>
    <row r="96" spans="2:24" ht="24.95" customHeight="1" x14ac:dyDescent="0.35">
      <c r="B96" s="357" t="s">
        <v>12</v>
      </c>
      <c r="C96" s="125" t="s">
        <v>38</v>
      </c>
      <c r="D96" s="229"/>
      <c r="E96" s="232">
        <v>0.02</v>
      </c>
      <c r="F96" s="232"/>
      <c r="G96" s="147">
        <f>G93*E96</f>
        <v>4.8100056338028176</v>
      </c>
      <c r="H96" s="111"/>
      <c r="I96" s="116" t="s">
        <v>137</v>
      </c>
      <c r="J96" s="117"/>
      <c r="K96" s="117"/>
      <c r="L96" s="118"/>
      <c r="M96" s="217"/>
      <c r="N96" s="262"/>
      <c r="O96" s="262"/>
      <c r="P96" s="262"/>
      <c r="Q96" s="262"/>
      <c r="R96" s="262"/>
      <c r="S96" s="262"/>
      <c r="T96" s="262"/>
      <c r="U96" s="276"/>
      <c r="V96" s="276"/>
      <c r="W96" s="276"/>
      <c r="X96" s="83"/>
    </row>
    <row r="97" spans="2:24" ht="24.95" customHeight="1" x14ac:dyDescent="0.35">
      <c r="B97" s="357"/>
      <c r="C97" s="125"/>
      <c r="D97" s="438" t="s">
        <v>126</v>
      </c>
      <c r="E97" s="235">
        <f>E94+E95+E96</f>
        <v>0.1125</v>
      </c>
      <c r="F97" s="232"/>
      <c r="G97" s="147"/>
      <c r="H97" s="111"/>
      <c r="I97" s="247"/>
      <c r="J97" s="245"/>
      <c r="K97" s="245"/>
      <c r="L97" s="246"/>
      <c r="M97" s="260"/>
      <c r="N97" s="260"/>
      <c r="O97" s="260"/>
      <c r="P97" s="260"/>
      <c r="Q97" s="260"/>
      <c r="R97" s="260"/>
      <c r="S97" s="260"/>
      <c r="T97" s="260"/>
      <c r="U97" s="289"/>
      <c r="V97" s="289"/>
      <c r="W97" s="289"/>
      <c r="X97" s="1"/>
    </row>
    <row r="98" spans="2:24" ht="24.95" customHeight="1" thickBot="1" x14ac:dyDescent="0.4">
      <c r="B98" s="142"/>
      <c r="C98" s="143"/>
      <c r="D98" s="143"/>
      <c r="E98" s="356"/>
      <c r="F98" s="356" t="s">
        <v>53</v>
      </c>
      <c r="G98" s="144">
        <f>G91+G92+G94+G95+G96</f>
        <v>55.700281690140855</v>
      </c>
      <c r="H98" s="111"/>
      <c r="I98" s="437" t="s">
        <v>274</v>
      </c>
      <c r="J98" s="252"/>
      <c r="K98" s="252"/>
      <c r="L98" s="279"/>
      <c r="M98" s="111"/>
      <c r="N98" s="111"/>
      <c r="O98" s="111"/>
      <c r="P98" s="111"/>
      <c r="Q98" s="111"/>
      <c r="R98" s="111"/>
      <c r="S98" s="111"/>
      <c r="T98" s="266"/>
      <c r="U98" s="289"/>
      <c r="V98" s="289"/>
      <c r="W98" s="289"/>
      <c r="X98" s="1"/>
    </row>
    <row r="99" spans="2:24" ht="18" customHeight="1" thickBot="1" x14ac:dyDescent="0.4">
      <c r="B99" s="518"/>
      <c r="C99" s="519"/>
      <c r="D99" s="519"/>
      <c r="E99" s="519"/>
      <c r="F99" s="519"/>
      <c r="G99" s="520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259"/>
      <c r="V99" s="259"/>
      <c r="W99" s="259"/>
    </row>
    <row r="100" spans="2:24" ht="24.95" customHeight="1" x14ac:dyDescent="0.35">
      <c r="B100" s="521" t="s">
        <v>129</v>
      </c>
      <c r="C100" s="522"/>
      <c r="D100" s="522"/>
      <c r="E100" s="522"/>
      <c r="F100" s="522"/>
      <c r="G100" s="523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259"/>
      <c r="V100" s="259"/>
      <c r="W100" s="259"/>
    </row>
    <row r="101" spans="2:24" ht="24.95" customHeight="1" x14ac:dyDescent="0.35">
      <c r="B101" s="524" t="s">
        <v>130</v>
      </c>
      <c r="C101" s="525"/>
      <c r="D101" s="525"/>
      <c r="E101" s="525"/>
      <c r="F101" s="525"/>
      <c r="G101" s="238" t="s">
        <v>67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259"/>
      <c r="V101" s="259"/>
      <c r="W101" s="259"/>
    </row>
    <row r="102" spans="2:24" ht="24.95" customHeight="1" x14ac:dyDescent="0.35">
      <c r="B102" s="124" t="s">
        <v>6</v>
      </c>
      <c r="C102" s="512" t="s">
        <v>131</v>
      </c>
      <c r="D102" s="513"/>
      <c r="E102" s="513"/>
      <c r="F102" s="514"/>
      <c r="G102" s="147">
        <f>G24</f>
        <v>0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259"/>
      <c r="V102" s="259"/>
      <c r="W102" s="259"/>
    </row>
    <row r="103" spans="2:24" ht="24.95" customHeight="1" x14ac:dyDescent="0.35">
      <c r="B103" s="124" t="s">
        <v>7</v>
      </c>
      <c r="C103" s="512" t="s">
        <v>132</v>
      </c>
      <c r="D103" s="513"/>
      <c r="E103" s="513"/>
      <c r="F103" s="514"/>
      <c r="G103" s="147">
        <f>G56</f>
        <v>184.8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259"/>
      <c r="V103" s="259"/>
      <c r="W103" s="259"/>
    </row>
    <row r="104" spans="2:24" ht="24.95" customHeight="1" x14ac:dyDescent="0.35">
      <c r="B104" s="124" t="s">
        <v>8</v>
      </c>
      <c r="C104" s="512" t="s">
        <v>133</v>
      </c>
      <c r="D104" s="513"/>
      <c r="E104" s="513"/>
      <c r="F104" s="514"/>
      <c r="G104" s="129">
        <f>G66</f>
        <v>0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259"/>
      <c r="V104" s="259"/>
      <c r="W104" s="259"/>
    </row>
    <row r="105" spans="2:24" ht="24.95" customHeight="1" x14ac:dyDescent="0.35">
      <c r="B105" s="124" t="s">
        <v>9</v>
      </c>
      <c r="C105" s="512" t="s">
        <v>134</v>
      </c>
      <c r="D105" s="513"/>
      <c r="E105" s="513"/>
      <c r="F105" s="514"/>
      <c r="G105" s="129">
        <f>G79</f>
        <v>0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259"/>
      <c r="V105" s="259"/>
      <c r="W105" s="259"/>
    </row>
    <row r="106" spans="2:24" ht="24.95" customHeight="1" x14ac:dyDescent="0.35">
      <c r="B106" s="124" t="s">
        <v>10</v>
      </c>
      <c r="C106" s="512" t="s">
        <v>135</v>
      </c>
      <c r="D106" s="513"/>
      <c r="E106" s="513"/>
      <c r="F106" s="514"/>
      <c r="G106" s="129">
        <f>G87</f>
        <v>0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259"/>
      <c r="V106" s="259"/>
      <c r="W106" s="259"/>
    </row>
    <row r="107" spans="2:24" ht="24.95" customHeight="1" thickBot="1" x14ac:dyDescent="0.4">
      <c r="B107" s="239" t="s">
        <v>12</v>
      </c>
      <c r="C107" s="515" t="s">
        <v>136</v>
      </c>
      <c r="D107" s="516"/>
      <c r="E107" s="516"/>
      <c r="F107" s="517"/>
      <c r="G107" s="240">
        <f>G98</f>
        <v>55.700281690140855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259"/>
      <c r="V107" s="259"/>
      <c r="W107" s="259"/>
    </row>
    <row r="108" spans="2:24" ht="24.95" customHeight="1" thickBot="1" x14ac:dyDescent="0.4">
      <c r="B108" s="241"/>
      <c r="C108" s="242"/>
      <c r="D108" s="631" t="s">
        <v>138</v>
      </c>
      <c r="E108" s="631"/>
      <c r="F108" s="632"/>
      <c r="G108" s="243">
        <f>SUM(G102:G107)</f>
        <v>240.50028169014087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259"/>
      <c r="V108" s="259"/>
      <c r="W108" s="259"/>
    </row>
    <row r="109" spans="2:24" ht="18" customHeight="1" x14ac:dyDescent="0.25">
      <c r="B109" s="5"/>
      <c r="C109" s="5"/>
      <c r="D109" s="5"/>
      <c r="E109" s="5"/>
      <c r="F109" s="6"/>
      <c r="G109" s="7"/>
      <c r="J109" s="1"/>
      <c r="K109" s="1"/>
      <c r="L109" s="1"/>
      <c r="M109" s="1"/>
      <c r="N109" s="1"/>
      <c r="O109" s="1"/>
      <c r="P109" s="1"/>
    </row>
    <row r="110" spans="2:24" ht="20.25" x14ac:dyDescent="0.3">
      <c r="C110" s="19"/>
    </row>
    <row r="111" spans="2:24" x14ac:dyDescent="0.25">
      <c r="C111" s="4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</sheetData>
  <sheetProtection deleteColumns="0"/>
  <mergeCells count="121">
    <mergeCell ref="D108:F108"/>
    <mergeCell ref="I83:I84"/>
    <mergeCell ref="B27:G27"/>
    <mergeCell ref="C28:E28"/>
    <mergeCell ref="B1:G1"/>
    <mergeCell ref="B2:D2"/>
    <mergeCell ref="E2:G2"/>
    <mergeCell ref="B3:D3"/>
    <mergeCell ref="E3:G3"/>
    <mergeCell ref="B13:D14"/>
    <mergeCell ref="E13:G13"/>
    <mergeCell ref="E14:G14"/>
    <mergeCell ref="B15:D15"/>
    <mergeCell ref="E15:G15"/>
    <mergeCell ref="B16:G16"/>
    <mergeCell ref="B17:G17"/>
    <mergeCell ref="E24:F24"/>
    <mergeCell ref="B25:G25"/>
    <mergeCell ref="B26:G26"/>
    <mergeCell ref="I1:L1"/>
    <mergeCell ref="B10:D10"/>
    <mergeCell ref="E10:G10"/>
    <mergeCell ref="B11:D11"/>
    <mergeCell ref="E11:G11"/>
    <mergeCell ref="B12:G12"/>
    <mergeCell ref="B7:D7"/>
    <mergeCell ref="E7:G7"/>
    <mergeCell ref="B8:D8"/>
    <mergeCell ref="E8:G8"/>
    <mergeCell ref="B9:D9"/>
    <mergeCell ref="E9:G9"/>
    <mergeCell ref="B4:D4"/>
    <mergeCell ref="E4:G4"/>
    <mergeCell ref="B5:D5"/>
    <mergeCell ref="E5:G5"/>
    <mergeCell ref="B6:D6"/>
    <mergeCell ref="E6:G6"/>
    <mergeCell ref="C46:F46"/>
    <mergeCell ref="C39:E39"/>
    <mergeCell ref="C40:E40"/>
    <mergeCell ref="C41:E41"/>
    <mergeCell ref="C51:F51"/>
    <mergeCell ref="I51:K51"/>
    <mergeCell ref="C36:E36"/>
    <mergeCell ref="C37:E37"/>
    <mergeCell ref="C38:E38"/>
    <mergeCell ref="I38:L38"/>
    <mergeCell ref="C52:F52"/>
    <mergeCell ref="C53:F53"/>
    <mergeCell ref="C54:F54"/>
    <mergeCell ref="I28:L28"/>
    <mergeCell ref="I29:L29"/>
    <mergeCell ref="I55:T55"/>
    <mergeCell ref="B49:B50"/>
    <mergeCell ref="C49:D50"/>
    <mergeCell ref="G49:G50"/>
    <mergeCell ref="I49:L50"/>
    <mergeCell ref="C29:D29"/>
    <mergeCell ref="I46:L46"/>
    <mergeCell ref="I47:L48"/>
    <mergeCell ref="B47:B48"/>
    <mergeCell ref="C47:C48"/>
    <mergeCell ref="G47:G48"/>
    <mergeCell ref="C30:D30"/>
    <mergeCell ref="C32:F32"/>
    <mergeCell ref="B34:G34"/>
    <mergeCell ref="C35:E35"/>
    <mergeCell ref="I35:L35"/>
    <mergeCell ref="C42:E42"/>
    <mergeCell ref="C43:E43"/>
    <mergeCell ref="B45:G45"/>
    <mergeCell ref="I62:K62"/>
    <mergeCell ref="C63:E63"/>
    <mergeCell ref="C64:E64"/>
    <mergeCell ref="C60:E60"/>
    <mergeCell ref="I60:K60"/>
    <mergeCell ref="C61:E61"/>
    <mergeCell ref="I61:K61"/>
    <mergeCell ref="I63:L63"/>
    <mergeCell ref="E56:F56"/>
    <mergeCell ref="I56:T57"/>
    <mergeCell ref="B57:G57"/>
    <mergeCell ref="B58:G58"/>
    <mergeCell ref="C59:E59"/>
    <mergeCell ref="I59:L59"/>
    <mergeCell ref="C70:E70"/>
    <mergeCell ref="C71:E71"/>
    <mergeCell ref="C72:E72"/>
    <mergeCell ref="C65:E65"/>
    <mergeCell ref="I65:K65"/>
    <mergeCell ref="B67:G67"/>
    <mergeCell ref="B68:G68"/>
    <mergeCell ref="C69:E69"/>
    <mergeCell ref="C76:E76"/>
    <mergeCell ref="B80:G80"/>
    <mergeCell ref="B81:G81"/>
    <mergeCell ref="C82:F82"/>
    <mergeCell ref="C73:E73"/>
    <mergeCell ref="C74:E74"/>
    <mergeCell ref="C75:E75"/>
    <mergeCell ref="B89:G89"/>
    <mergeCell ref="N91:V91"/>
    <mergeCell ref="P92:W92"/>
    <mergeCell ref="C83:F83"/>
    <mergeCell ref="C84:F84"/>
    <mergeCell ref="C85:F85"/>
    <mergeCell ref="C86:F86"/>
    <mergeCell ref="E87:F87"/>
    <mergeCell ref="I92:L92"/>
    <mergeCell ref="C78:F78"/>
    <mergeCell ref="E79:F79"/>
    <mergeCell ref="I91:K91"/>
    <mergeCell ref="C103:F103"/>
    <mergeCell ref="C104:F104"/>
    <mergeCell ref="C105:F105"/>
    <mergeCell ref="C106:F106"/>
    <mergeCell ref="C107:F107"/>
    <mergeCell ref="B99:G99"/>
    <mergeCell ref="B100:G100"/>
    <mergeCell ref="B101:F101"/>
    <mergeCell ref="C102:F102"/>
  </mergeCells>
  <hyperlinks>
    <hyperlink ref="J2" location="RESUMO!A1" display="&lt;- RESUMO"/>
    <hyperlink ref="I83:I84" location="'UNIFORMES E EPI''S'!A1" display="Valor obtido na aba &quot;Uniformes e Epi's&quot;"/>
    <hyperlink ref="I66" r:id="rId1"/>
    <hyperlink ref="I79" r:id="rId2"/>
    <hyperlink ref="I98" r:id="rId3"/>
  </hyperlinks>
  <pageMargins left="0.511811024" right="0.511811024" top="0.78740157499999996" bottom="0.78740157499999996" header="0.31496062000000002" footer="0.31496062000000002"/>
  <pageSetup paperSize="9" scale="50" fitToHeight="0" orientation="portrait" r:id="rId4"/>
  <legacyDrawing r:id="rId5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111"/>
  <sheetViews>
    <sheetView topLeftCell="A82" zoomScale="60" zoomScaleNormal="60" workbookViewId="0">
      <selection activeCell="C51" sqref="C51:F51"/>
    </sheetView>
  </sheetViews>
  <sheetFormatPr defaultRowHeight="15" x14ac:dyDescent="0.25"/>
  <cols>
    <col min="1" max="1" width="3.28515625" style="8" customWidth="1"/>
    <col min="2" max="2" width="7.7109375" style="8" customWidth="1"/>
    <col min="3" max="3" width="47.85546875" style="8" customWidth="1"/>
    <col min="4" max="4" width="32.140625" style="8" customWidth="1"/>
    <col min="5" max="5" width="29.140625" style="8" customWidth="1"/>
    <col min="6" max="6" width="32.140625" style="8" customWidth="1"/>
    <col min="7" max="7" width="25.5703125" style="8" customWidth="1"/>
    <col min="8" max="8" width="2.28515625" style="8" customWidth="1"/>
    <col min="9" max="9" width="60.7109375" style="8" customWidth="1"/>
    <col min="10" max="11" width="55.7109375" style="8" customWidth="1"/>
    <col min="12" max="12" width="4.140625" style="8" customWidth="1"/>
    <col min="13" max="13" width="12.5703125" style="8" customWidth="1"/>
    <col min="14" max="14" width="13.85546875" style="8" customWidth="1"/>
    <col min="15" max="15" width="14" style="8" customWidth="1"/>
    <col min="16" max="16" width="14.28515625" style="8" customWidth="1"/>
    <col min="17" max="17" width="15.140625" style="8" customWidth="1"/>
    <col min="18" max="18" width="16" style="8" customWidth="1"/>
    <col min="19" max="19" width="14.7109375" style="8" customWidth="1"/>
    <col min="20" max="20" width="13" style="8" customWidth="1"/>
    <col min="21" max="16384" width="9.140625" style="8"/>
  </cols>
  <sheetData>
    <row r="1" spans="2:23" ht="24.95" customHeight="1" thickBot="1" x14ac:dyDescent="0.4">
      <c r="B1" s="610" t="s">
        <v>39</v>
      </c>
      <c r="C1" s="611"/>
      <c r="D1" s="611"/>
      <c r="E1" s="611"/>
      <c r="F1" s="611"/>
      <c r="G1" s="612"/>
      <c r="H1" s="110"/>
      <c r="I1" s="502" t="s">
        <v>54</v>
      </c>
      <c r="J1" s="503"/>
      <c r="K1" s="503"/>
      <c r="L1" s="503"/>
      <c r="M1" s="258"/>
      <c r="N1" s="258"/>
      <c r="O1" s="258"/>
      <c r="P1" s="258"/>
      <c r="Q1" s="258"/>
      <c r="R1" s="258"/>
      <c r="S1" s="258"/>
      <c r="T1" s="258"/>
      <c r="U1" s="259"/>
      <c r="V1" s="259"/>
      <c r="W1" s="259"/>
    </row>
    <row r="2" spans="2:23" ht="24.95" customHeight="1" x14ac:dyDescent="0.35">
      <c r="B2" s="613" t="s">
        <v>0</v>
      </c>
      <c r="C2" s="614"/>
      <c r="D2" s="614"/>
      <c r="E2" s="615"/>
      <c r="F2" s="616"/>
      <c r="G2" s="617"/>
      <c r="H2" s="111"/>
      <c r="I2" s="291" t="s">
        <v>58</v>
      </c>
      <c r="J2" s="425" t="s">
        <v>295</v>
      </c>
      <c r="K2" s="273"/>
      <c r="L2" s="273"/>
      <c r="M2" s="260"/>
      <c r="N2" s="260"/>
      <c r="O2" s="260"/>
      <c r="P2" s="260"/>
      <c r="Q2" s="260"/>
      <c r="R2" s="260"/>
      <c r="S2" s="260"/>
      <c r="T2" s="260"/>
      <c r="U2" s="259"/>
      <c r="V2" s="259"/>
      <c r="W2" s="259"/>
    </row>
    <row r="3" spans="2:23" ht="24.95" customHeight="1" x14ac:dyDescent="0.35">
      <c r="B3" s="596" t="s">
        <v>1</v>
      </c>
      <c r="C3" s="597"/>
      <c r="D3" s="597"/>
      <c r="E3" s="595"/>
      <c r="F3" s="547"/>
      <c r="G3" s="548"/>
      <c r="H3" s="115"/>
      <c r="I3" s="292"/>
      <c r="J3" s="261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59"/>
      <c r="V3" s="259"/>
      <c r="W3" s="259"/>
    </row>
    <row r="4" spans="2:23" ht="24.95" customHeight="1" x14ac:dyDescent="0.35">
      <c r="B4" s="596" t="s">
        <v>2</v>
      </c>
      <c r="C4" s="597"/>
      <c r="D4" s="597"/>
      <c r="E4" s="595"/>
      <c r="F4" s="547"/>
      <c r="G4" s="548"/>
      <c r="H4" s="115"/>
      <c r="I4" s="292"/>
      <c r="J4" s="261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59"/>
      <c r="W4" s="259"/>
    </row>
    <row r="5" spans="2:23" ht="24.95" customHeight="1" x14ac:dyDescent="0.35">
      <c r="B5" s="598" t="s">
        <v>55</v>
      </c>
      <c r="C5" s="599"/>
      <c r="D5" s="600"/>
      <c r="E5" s="601"/>
      <c r="F5" s="602"/>
      <c r="G5" s="603"/>
      <c r="H5" s="115"/>
      <c r="I5" s="292"/>
      <c r="J5" s="261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59"/>
      <c r="W5" s="259"/>
    </row>
    <row r="6" spans="2:23" ht="24.95" customHeight="1" x14ac:dyDescent="0.35">
      <c r="B6" s="596" t="s">
        <v>3</v>
      </c>
      <c r="C6" s="597"/>
      <c r="D6" s="597"/>
      <c r="E6" s="595" t="s">
        <v>56</v>
      </c>
      <c r="F6" s="547"/>
      <c r="G6" s="548"/>
      <c r="H6" s="115"/>
      <c r="I6" s="292"/>
      <c r="J6" s="261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59"/>
      <c r="V6" s="259"/>
      <c r="W6" s="259"/>
    </row>
    <row r="7" spans="2:23" ht="24.95" customHeight="1" x14ac:dyDescent="0.35">
      <c r="B7" s="618" t="s">
        <v>40</v>
      </c>
      <c r="C7" s="619"/>
      <c r="D7" s="619"/>
      <c r="E7" s="601"/>
      <c r="F7" s="602"/>
      <c r="G7" s="603"/>
      <c r="H7" s="115"/>
      <c r="I7" s="292"/>
      <c r="J7" s="261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59"/>
      <c r="V7" s="259"/>
      <c r="W7" s="259"/>
    </row>
    <row r="8" spans="2:23" ht="24.95" customHeight="1" x14ac:dyDescent="0.35">
      <c r="B8" s="607" t="s">
        <v>57</v>
      </c>
      <c r="C8" s="608"/>
      <c r="D8" s="609"/>
      <c r="E8" s="601"/>
      <c r="F8" s="602"/>
      <c r="G8" s="603"/>
      <c r="H8" s="115"/>
      <c r="I8" s="292"/>
      <c r="J8" s="261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59"/>
      <c r="V8" s="259"/>
      <c r="W8" s="259"/>
    </row>
    <row r="9" spans="2:23" ht="24.95" customHeight="1" x14ac:dyDescent="0.35">
      <c r="B9" s="607" t="s">
        <v>45</v>
      </c>
      <c r="C9" s="608"/>
      <c r="D9" s="609"/>
      <c r="E9" s="595" t="s">
        <v>203</v>
      </c>
      <c r="F9" s="547"/>
      <c r="G9" s="548"/>
      <c r="H9" s="111"/>
      <c r="I9" s="292" t="s">
        <v>59</v>
      </c>
      <c r="J9" s="217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59"/>
      <c r="V9" s="259"/>
      <c r="W9" s="259"/>
    </row>
    <row r="10" spans="2:23" ht="24.95" customHeight="1" x14ac:dyDescent="0.35">
      <c r="B10" s="596" t="s">
        <v>4</v>
      </c>
      <c r="C10" s="597"/>
      <c r="D10" s="597"/>
      <c r="E10" s="595">
        <v>12</v>
      </c>
      <c r="F10" s="547"/>
      <c r="G10" s="548"/>
      <c r="H10" s="115"/>
      <c r="I10" s="292"/>
      <c r="J10" s="261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59"/>
      <c r="V10" s="259"/>
      <c r="W10" s="259"/>
    </row>
    <row r="11" spans="2:23" ht="24.95" customHeight="1" x14ac:dyDescent="0.35">
      <c r="B11" s="598" t="s">
        <v>122</v>
      </c>
      <c r="C11" s="599"/>
      <c r="D11" s="600"/>
      <c r="E11" s="601" t="s">
        <v>123</v>
      </c>
      <c r="F11" s="602"/>
      <c r="G11" s="603"/>
      <c r="H11" s="115"/>
      <c r="I11" s="292" t="s">
        <v>124</v>
      </c>
      <c r="J11" s="261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59"/>
      <c r="V11" s="259"/>
      <c r="W11" s="259"/>
    </row>
    <row r="12" spans="2:23" ht="24.95" customHeight="1" x14ac:dyDescent="0.35">
      <c r="B12" s="604"/>
      <c r="C12" s="605"/>
      <c r="D12" s="605"/>
      <c r="E12" s="605"/>
      <c r="F12" s="595"/>
      <c r="G12" s="606"/>
      <c r="H12" s="115"/>
      <c r="I12" s="292"/>
      <c r="J12" s="261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59"/>
      <c r="V12" s="259"/>
      <c r="W12" s="259"/>
    </row>
    <row r="13" spans="2:23" ht="24.95" customHeight="1" x14ac:dyDescent="0.35">
      <c r="B13" s="581" t="s">
        <v>41</v>
      </c>
      <c r="C13" s="582"/>
      <c r="D13" s="583"/>
      <c r="E13" s="587" t="s">
        <v>171</v>
      </c>
      <c r="F13" s="588"/>
      <c r="G13" s="589"/>
      <c r="H13" s="115"/>
      <c r="I13" s="292"/>
      <c r="J13" s="217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59"/>
      <c r="V13" s="259"/>
      <c r="W13" s="259"/>
    </row>
    <row r="14" spans="2:23" ht="24.95" customHeight="1" x14ac:dyDescent="0.35">
      <c r="B14" s="584"/>
      <c r="C14" s="585"/>
      <c r="D14" s="586"/>
      <c r="E14" s="590" t="s">
        <v>278</v>
      </c>
      <c r="F14" s="591"/>
      <c r="G14" s="592"/>
      <c r="H14" s="115"/>
      <c r="I14" s="292"/>
      <c r="J14" s="217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59"/>
      <c r="V14" s="259"/>
      <c r="W14" s="259"/>
    </row>
    <row r="15" spans="2:23" ht="24.95" customHeight="1" thickBot="1" x14ac:dyDescent="0.4">
      <c r="B15" s="593" t="s">
        <v>42</v>
      </c>
      <c r="C15" s="594"/>
      <c r="D15" s="594"/>
      <c r="E15" s="595">
        <v>1</v>
      </c>
      <c r="F15" s="547"/>
      <c r="G15" s="548"/>
      <c r="H15" s="115"/>
      <c r="I15" s="293"/>
      <c r="J15" s="217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59"/>
      <c r="V15" s="259"/>
      <c r="W15" s="259"/>
    </row>
    <row r="16" spans="2:23" ht="24.95" customHeight="1" x14ac:dyDescent="0.35">
      <c r="B16" s="578" t="s">
        <v>5</v>
      </c>
      <c r="C16" s="579"/>
      <c r="D16" s="579"/>
      <c r="E16" s="579"/>
      <c r="F16" s="579"/>
      <c r="G16" s="580"/>
      <c r="H16" s="115"/>
      <c r="I16" s="115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259"/>
      <c r="V16" s="259"/>
      <c r="W16" s="259"/>
    </row>
    <row r="17" spans="2:23" ht="24.95" customHeight="1" thickBot="1" x14ac:dyDescent="0.4">
      <c r="B17" s="533" t="s">
        <v>49</v>
      </c>
      <c r="C17" s="528"/>
      <c r="D17" s="528"/>
      <c r="E17" s="528"/>
      <c r="F17" s="528"/>
      <c r="G17" s="534"/>
      <c r="H17" s="115"/>
      <c r="I17" s="115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259"/>
      <c r="V17" s="259"/>
      <c r="W17" s="259"/>
    </row>
    <row r="18" spans="2:23" ht="24.95" customHeight="1" x14ac:dyDescent="0.35">
      <c r="B18" s="347" t="s">
        <v>62</v>
      </c>
      <c r="C18" s="346" t="s">
        <v>63</v>
      </c>
      <c r="D18" s="348" t="s">
        <v>64</v>
      </c>
      <c r="E18" s="348" t="s">
        <v>65</v>
      </c>
      <c r="F18" s="348" t="s">
        <v>66</v>
      </c>
      <c r="G18" s="123" t="s">
        <v>67</v>
      </c>
      <c r="H18" s="115"/>
      <c r="I18" s="112" t="s">
        <v>58</v>
      </c>
      <c r="J18" s="114"/>
      <c r="K18" s="216"/>
      <c r="L18" s="273"/>
      <c r="M18" s="260"/>
      <c r="N18" s="260"/>
      <c r="O18" s="260"/>
      <c r="P18" s="260"/>
      <c r="Q18" s="260"/>
      <c r="R18" s="260"/>
      <c r="S18" s="260"/>
      <c r="T18" s="260"/>
      <c r="U18" s="259"/>
      <c r="V18" s="259"/>
      <c r="W18" s="259"/>
    </row>
    <row r="19" spans="2:23" ht="24.95" customHeight="1" x14ac:dyDescent="0.35">
      <c r="B19" s="124" t="s">
        <v>6</v>
      </c>
      <c r="C19" s="125" t="s">
        <v>43</v>
      </c>
      <c r="D19" s="126" t="s">
        <v>68</v>
      </c>
      <c r="E19" s="127">
        <v>1</v>
      </c>
      <c r="F19" s="128">
        <v>0</v>
      </c>
      <c r="G19" s="129">
        <f>F19</f>
        <v>0</v>
      </c>
      <c r="H19" s="111"/>
      <c r="I19" s="369" t="s">
        <v>312</v>
      </c>
      <c r="J19" s="389"/>
      <c r="K19" s="261"/>
      <c r="L19" s="260"/>
      <c r="M19" s="260"/>
      <c r="N19" s="260"/>
      <c r="O19" s="260"/>
      <c r="P19" s="260"/>
      <c r="Q19" s="260"/>
      <c r="R19" s="260"/>
      <c r="S19" s="260"/>
      <c r="T19" s="260"/>
      <c r="U19" s="259"/>
      <c r="V19" s="259"/>
      <c r="W19" s="259"/>
    </row>
    <row r="20" spans="2:23" ht="24.95" customHeight="1" x14ac:dyDescent="0.35">
      <c r="B20" s="124" t="s">
        <v>7</v>
      </c>
      <c r="C20" s="125" t="s">
        <v>44</v>
      </c>
      <c r="D20" s="126" t="s">
        <v>68</v>
      </c>
      <c r="E20" s="127">
        <v>220</v>
      </c>
      <c r="F20" s="132">
        <f>(G19+G21)/E20</f>
        <v>0</v>
      </c>
      <c r="G20" s="129">
        <f>F20</f>
        <v>0</v>
      </c>
      <c r="H20" s="111"/>
      <c r="I20" s="116" t="s">
        <v>159</v>
      </c>
      <c r="J20" s="118"/>
      <c r="K20" s="217"/>
      <c r="L20" s="262"/>
      <c r="M20" s="262"/>
      <c r="N20" s="262"/>
      <c r="O20" s="262"/>
      <c r="P20" s="262"/>
      <c r="Q20" s="260"/>
      <c r="R20" s="260"/>
      <c r="S20" s="260"/>
      <c r="T20" s="260"/>
      <c r="U20" s="259"/>
      <c r="V20" s="259"/>
      <c r="W20" s="259"/>
    </row>
    <row r="21" spans="2:23" ht="24.95" customHeight="1" x14ac:dyDescent="0.35">
      <c r="B21" s="124" t="s">
        <v>8</v>
      </c>
      <c r="C21" s="125" t="s">
        <v>180</v>
      </c>
      <c r="D21" s="133">
        <v>0</v>
      </c>
      <c r="E21" s="134">
        <v>0</v>
      </c>
      <c r="F21" s="132">
        <f>F19*D21</f>
        <v>0</v>
      </c>
      <c r="G21" s="129">
        <f>F21</f>
        <v>0</v>
      </c>
      <c r="H21" s="111"/>
      <c r="I21" s="250"/>
      <c r="J21" s="371"/>
      <c r="K21" s="283"/>
      <c r="L21" s="284"/>
      <c r="M21" s="284"/>
      <c r="N21" s="284"/>
      <c r="O21" s="284"/>
      <c r="P21" s="284"/>
      <c r="Q21" s="284"/>
      <c r="R21" s="284"/>
      <c r="S21" s="284"/>
      <c r="T21" s="284"/>
      <c r="U21" s="259"/>
      <c r="V21" s="259"/>
      <c r="W21" s="259"/>
    </row>
    <row r="22" spans="2:23" ht="24.95" customHeight="1" x14ac:dyDescent="0.35">
      <c r="B22" s="124" t="s">
        <v>9</v>
      </c>
      <c r="C22" s="125" t="s">
        <v>69</v>
      </c>
      <c r="D22" s="133">
        <v>0</v>
      </c>
      <c r="E22" s="134">
        <v>0</v>
      </c>
      <c r="F22" s="132">
        <f>F20*D22</f>
        <v>0</v>
      </c>
      <c r="G22" s="129">
        <f>F22*E22</f>
        <v>0</v>
      </c>
      <c r="H22" s="111"/>
      <c r="I22" s="135"/>
      <c r="J22" s="137"/>
      <c r="K22" s="263"/>
      <c r="L22" s="264"/>
      <c r="M22" s="264"/>
      <c r="N22" s="264"/>
      <c r="O22" s="264"/>
      <c r="P22" s="264"/>
      <c r="Q22" s="264"/>
      <c r="R22" s="264"/>
      <c r="S22" s="264"/>
      <c r="T22" s="264"/>
      <c r="U22" s="259"/>
      <c r="V22" s="259"/>
      <c r="W22" s="259"/>
    </row>
    <row r="23" spans="2:23" ht="24.95" customHeight="1" thickBot="1" x14ac:dyDescent="0.4">
      <c r="B23" s="124" t="s">
        <v>10</v>
      </c>
      <c r="C23" s="125" t="s">
        <v>11</v>
      </c>
      <c r="D23" s="138"/>
      <c r="E23" s="132" t="s">
        <v>46</v>
      </c>
      <c r="F23" s="132"/>
      <c r="G23" s="129"/>
      <c r="H23" s="139"/>
      <c r="I23" s="140" t="s">
        <v>154</v>
      </c>
      <c r="J23" s="119"/>
      <c r="K23" s="217"/>
      <c r="L23" s="262"/>
      <c r="M23" s="262"/>
      <c r="N23" s="262"/>
      <c r="O23" s="262"/>
      <c r="P23" s="262"/>
      <c r="Q23" s="262"/>
      <c r="R23" s="262"/>
      <c r="S23" s="262"/>
      <c r="T23" s="262"/>
      <c r="U23" s="259"/>
      <c r="V23" s="259"/>
      <c r="W23" s="259"/>
    </row>
    <row r="24" spans="2:23" ht="24.95" customHeight="1" x14ac:dyDescent="0.35">
      <c r="B24" s="142"/>
      <c r="C24" s="143"/>
      <c r="D24" s="143"/>
      <c r="E24" s="528" t="s">
        <v>50</v>
      </c>
      <c r="F24" s="529"/>
      <c r="G24" s="144">
        <f>G19+G21+G22</f>
        <v>0</v>
      </c>
      <c r="H24" s="139"/>
      <c r="I24" s="139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259"/>
      <c r="V24" s="259"/>
      <c r="W24" s="259"/>
    </row>
    <row r="25" spans="2:23" ht="21" x14ac:dyDescent="0.35">
      <c r="B25" s="546"/>
      <c r="C25" s="547"/>
      <c r="D25" s="547"/>
      <c r="E25" s="547"/>
      <c r="F25" s="547"/>
      <c r="G25" s="548"/>
      <c r="H25" s="115"/>
      <c r="I25" s="115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259"/>
      <c r="V25" s="259"/>
      <c r="W25" s="259"/>
    </row>
    <row r="26" spans="2:23" ht="24.95" customHeight="1" x14ac:dyDescent="0.35">
      <c r="B26" s="533" t="s">
        <v>13</v>
      </c>
      <c r="C26" s="528"/>
      <c r="D26" s="528"/>
      <c r="E26" s="528"/>
      <c r="F26" s="528"/>
      <c r="G26" s="534"/>
      <c r="H26" s="115"/>
      <c r="I26" s="115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259"/>
      <c r="V26" s="259"/>
      <c r="W26" s="259"/>
    </row>
    <row r="27" spans="2:23" ht="24.95" customHeight="1" thickBot="1" x14ac:dyDescent="0.4">
      <c r="B27" s="552" t="s">
        <v>72</v>
      </c>
      <c r="C27" s="553"/>
      <c r="D27" s="553"/>
      <c r="E27" s="553"/>
      <c r="F27" s="553"/>
      <c r="G27" s="554"/>
      <c r="H27" s="115"/>
      <c r="I27" s="115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259"/>
      <c r="V27" s="259"/>
      <c r="W27" s="259"/>
    </row>
    <row r="28" spans="2:23" ht="24.95" customHeight="1" x14ac:dyDescent="0.35">
      <c r="B28" s="347" t="s">
        <v>73</v>
      </c>
      <c r="C28" s="576" t="s">
        <v>74</v>
      </c>
      <c r="D28" s="555"/>
      <c r="E28" s="577"/>
      <c r="F28" s="348" t="s">
        <v>64</v>
      </c>
      <c r="G28" s="123" t="s">
        <v>67</v>
      </c>
      <c r="H28" s="115"/>
      <c r="I28" s="647" t="s">
        <v>58</v>
      </c>
      <c r="J28" s="648"/>
      <c r="K28" s="648"/>
      <c r="L28" s="649"/>
      <c r="M28" s="261"/>
      <c r="N28" s="260"/>
      <c r="O28" s="260"/>
      <c r="P28" s="260"/>
      <c r="Q28" s="260"/>
      <c r="R28" s="260"/>
      <c r="S28" s="260"/>
      <c r="T28" s="260"/>
      <c r="U28" s="259"/>
      <c r="V28" s="259"/>
      <c r="W28" s="259"/>
    </row>
    <row r="29" spans="2:23" ht="39.75" customHeight="1" x14ac:dyDescent="0.35">
      <c r="B29" s="124" t="s">
        <v>6</v>
      </c>
      <c r="C29" s="531" t="s">
        <v>75</v>
      </c>
      <c r="D29" s="542"/>
      <c r="E29" s="146" t="s">
        <v>76</v>
      </c>
      <c r="F29" s="146">
        <v>8.3299999999999999E-2</v>
      </c>
      <c r="G29" s="147">
        <f>G24*F29</f>
        <v>0</v>
      </c>
      <c r="H29" s="115"/>
      <c r="I29" s="504" t="s">
        <v>79</v>
      </c>
      <c r="J29" s="505"/>
      <c r="K29" s="505"/>
      <c r="L29" s="506"/>
      <c r="M29" s="217"/>
      <c r="N29" s="262"/>
      <c r="O29" s="262"/>
      <c r="P29" s="262"/>
      <c r="Q29" s="262"/>
      <c r="R29" s="262"/>
      <c r="S29" s="262"/>
      <c r="T29" s="262"/>
      <c r="U29" s="259"/>
      <c r="V29" s="259"/>
      <c r="W29" s="259"/>
    </row>
    <row r="30" spans="2:23" ht="24.95" customHeight="1" thickBot="1" x14ac:dyDescent="0.4">
      <c r="B30" s="124" t="s">
        <v>7</v>
      </c>
      <c r="C30" s="531" t="s">
        <v>48</v>
      </c>
      <c r="D30" s="542"/>
      <c r="E30" s="148" t="s">
        <v>77</v>
      </c>
      <c r="F30" s="148">
        <v>0.121</v>
      </c>
      <c r="G30" s="147">
        <f>G24*F30</f>
        <v>0</v>
      </c>
      <c r="H30" s="115"/>
      <c r="I30" s="140" t="s">
        <v>80</v>
      </c>
      <c r="J30" s="252"/>
      <c r="K30" s="252"/>
      <c r="L30" s="279"/>
      <c r="M30" s="261"/>
      <c r="N30" s="260"/>
      <c r="O30" s="260"/>
      <c r="P30" s="260"/>
      <c r="Q30" s="260"/>
      <c r="R30" s="260"/>
      <c r="S30" s="260"/>
      <c r="T30" s="260"/>
      <c r="U30" s="259"/>
      <c r="V30" s="259"/>
      <c r="W30" s="259"/>
    </row>
    <row r="31" spans="2:23" ht="24.95" customHeight="1" x14ac:dyDescent="0.35">
      <c r="B31" s="149"/>
      <c r="C31" s="150"/>
      <c r="D31" s="150"/>
      <c r="E31" s="151"/>
      <c r="F31" s="152" t="s">
        <v>71</v>
      </c>
      <c r="G31" s="153">
        <f>G29+G30</f>
        <v>0</v>
      </c>
      <c r="H31" s="115"/>
      <c r="I31" s="115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259"/>
      <c r="V31" s="259"/>
      <c r="W31" s="259"/>
    </row>
    <row r="32" spans="2:23" ht="24.95" customHeight="1" x14ac:dyDescent="0.35">
      <c r="B32" s="124" t="s">
        <v>8</v>
      </c>
      <c r="C32" s="570" t="s">
        <v>78</v>
      </c>
      <c r="D32" s="571"/>
      <c r="E32" s="571"/>
      <c r="F32" s="572"/>
      <c r="G32" s="154">
        <f>F44*G31</f>
        <v>0</v>
      </c>
      <c r="H32" s="115"/>
      <c r="I32" s="115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259"/>
      <c r="V32" s="259"/>
      <c r="W32" s="259"/>
    </row>
    <row r="33" spans="2:23" ht="24.95" customHeight="1" x14ac:dyDescent="0.35">
      <c r="B33" s="155"/>
      <c r="C33" s="156"/>
      <c r="D33" s="156"/>
      <c r="E33" s="156"/>
      <c r="F33" s="157" t="s">
        <v>84</v>
      </c>
      <c r="G33" s="158">
        <f>G31+G32</f>
        <v>0</v>
      </c>
      <c r="H33" s="115"/>
      <c r="I33" s="115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259"/>
      <c r="V33" s="259"/>
      <c r="W33" s="259"/>
    </row>
    <row r="34" spans="2:23" ht="46.5" customHeight="1" thickBot="1" x14ac:dyDescent="0.4">
      <c r="B34" s="573" t="s">
        <v>82</v>
      </c>
      <c r="C34" s="574"/>
      <c r="D34" s="574"/>
      <c r="E34" s="574"/>
      <c r="F34" s="574"/>
      <c r="G34" s="575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259"/>
      <c r="V34" s="259"/>
      <c r="W34" s="259"/>
    </row>
    <row r="35" spans="2:23" ht="24.95" customHeight="1" x14ac:dyDescent="0.35">
      <c r="B35" s="159" t="s">
        <v>81</v>
      </c>
      <c r="C35" s="569" t="s">
        <v>83</v>
      </c>
      <c r="D35" s="569"/>
      <c r="E35" s="569"/>
      <c r="F35" s="350" t="s">
        <v>64</v>
      </c>
      <c r="G35" s="161" t="s">
        <v>67</v>
      </c>
      <c r="H35" s="111"/>
      <c r="I35" s="647" t="s">
        <v>58</v>
      </c>
      <c r="J35" s="648"/>
      <c r="K35" s="648"/>
      <c r="L35" s="649"/>
      <c r="M35" s="261"/>
      <c r="N35" s="260"/>
      <c r="O35" s="260"/>
      <c r="P35" s="260"/>
      <c r="Q35" s="260"/>
      <c r="R35" s="260"/>
      <c r="S35" s="260"/>
      <c r="T35" s="260"/>
      <c r="U35" s="259"/>
      <c r="V35" s="259"/>
      <c r="W35" s="259"/>
    </row>
    <row r="36" spans="2:23" ht="24.95" customHeight="1" x14ac:dyDescent="0.35">
      <c r="B36" s="357" t="s">
        <v>6</v>
      </c>
      <c r="C36" s="541" t="s">
        <v>14</v>
      </c>
      <c r="D36" s="531"/>
      <c r="E36" s="542"/>
      <c r="F36" s="146">
        <v>0.2</v>
      </c>
      <c r="G36" s="163">
        <f>G24*F36</f>
        <v>0</v>
      </c>
      <c r="H36" s="111"/>
      <c r="I36" s="116" t="s">
        <v>85</v>
      </c>
      <c r="J36" s="117"/>
      <c r="K36" s="117"/>
      <c r="L36" s="118"/>
      <c r="M36" s="217"/>
      <c r="N36" s="262"/>
      <c r="O36" s="262"/>
      <c r="P36" s="262"/>
      <c r="Q36" s="262"/>
      <c r="R36" s="262"/>
      <c r="S36" s="262"/>
      <c r="T36" s="262"/>
      <c r="U36" s="259"/>
      <c r="V36" s="259"/>
      <c r="W36" s="259"/>
    </row>
    <row r="37" spans="2:23" ht="24.95" customHeight="1" x14ac:dyDescent="0.35">
      <c r="B37" s="357" t="s">
        <v>7</v>
      </c>
      <c r="C37" s="541" t="s">
        <v>15</v>
      </c>
      <c r="D37" s="531"/>
      <c r="E37" s="542"/>
      <c r="F37" s="148">
        <v>2.5000000000000001E-2</v>
      </c>
      <c r="G37" s="163">
        <f>G24*F37</f>
        <v>0</v>
      </c>
      <c r="H37" s="111"/>
      <c r="I37" s="116" t="s">
        <v>85</v>
      </c>
      <c r="J37" s="117"/>
      <c r="K37" s="117"/>
      <c r="L37" s="118"/>
      <c r="M37" s="217"/>
      <c r="N37" s="262"/>
      <c r="O37" s="262"/>
      <c r="P37" s="262"/>
      <c r="Q37" s="262"/>
      <c r="R37" s="262"/>
      <c r="S37" s="262"/>
      <c r="T37" s="262"/>
      <c r="U37" s="259"/>
      <c r="V37" s="259"/>
      <c r="W37" s="259"/>
    </row>
    <row r="38" spans="2:23" ht="45" customHeight="1" x14ac:dyDescent="0.35">
      <c r="B38" s="357" t="s">
        <v>8</v>
      </c>
      <c r="C38" s="541" t="s">
        <v>86</v>
      </c>
      <c r="D38" s="531"/>
      <c r="E38" s="542"/>
      <c r="F38" s="164">
        <v>0.06</v>
      </c>
      <c r="G38" s="165">
        <f>G24*F38</f>
        <v>0</v>
      </c>
      <c r="H38" s="166"/>
      <c r="I38" s="504" t="s">
        <v>275</v>
      </c>
      <c r="J38" s="505"/>
      <c r="K38" s="505"/>
      <c r="L38" s="506"/>
      <c r="M38" s="217"/>
      <c r="N38" s="262"/>
      <c r="O38" s="262"/>
      <c r="P38" s="262"/>
      <c r="Q38" s="262"/>
      <c r="R38" s="262"/>
      <c r="S38" s="262"/>
      <c r="T38" s="262"/>
      <c r="U38" s="259"/>
      <c r="V38" s="259"/>
      <c r="W38" s="259"/>
    </row>
    <row r="39" spans="2:23" ht="24.95" customHeight="1" x14ac:dyDescent="0.35">
      <c r="B39" s="357" t="s">
        <v>9</v>
      </c>
      <c r="C39" s="541" t="s">
        <v>16</v>
      </c>
      <c r="D39" s="531"/>
      <c r="E39" s="542"/>
      <c r="F39" s="148">
        <v>1.4999999999999999E-2</v>
      </c>
      <c r="G39" s="163">
        <f>G24*F39</f>
        <v>0</v>
      </c>
      <c r="H39" s="111"/>
      <c r="I39" s="116" t="s">
        <v>85</v>
      </c>
      <c r="J39" s="117"/>
      <c r="K39" s="117"/>
      <c r="L39" s="118"/>
      <c r="M39" s="217"/>
      <c r="N39" s="262"/>
      <c r="O39" s="262"/>
      <c r="P39" s="262"/>
      <c r="Q39" s="262"/>
      <c r="R39" s="262"/>
      <c r="S39" s="262"/>
      <c r="T39" s="262"/>
      <c r="U39" s="259"/>
      <c r="V39" s="259"/>
      <c r="W39" s="259"/>
    </row>
    <row r="40" spans="2:23" ht="24.95" customHeight="1" x14ac:dyDescent="0.35">
      <c r="B40" s="357" t="s">
        <v>10</v>
      </c>
      <c r="C40" s="541" t="s">
        <v>47</v>
      </c>
      <c r="D40" s="531"/>
      <c r="E40" s="542"/>
      <c r="F40" s="148">
        <v>0.01</v>
      </c>
      <c r="G40" s="163">
        <f>G24*F40</f>
        <v>0</v>
      </c>
      <c r="H40" s="111"/>
      <c r="I40" s="116" t="s">
        <v>85</v>
      </c>
      <c r="J40" s="117"/>
      <c r="K40" s="117"/>
      <c r="L40" s="118"/>
      <c r="M40" s="217"/>
      <c r="N40" s="262"/>
      <c r="O40" s="262"/>
      <c r="P40" s="262"/>
      <c r="Q40" s="262"/>
      <c r="R40" s="262"/>
      <c r="S40" s="262"/>
      <c r="T40" s="262"/>
      <c r="U40" s="259"/>
      <c r="V40" s="259"/>
      <c r="W40" s="259"/>
    </row>
    <row r="41" spans="2:23" ht="24.95" customHeight="1" x14ac:dyDescent="0.35">
      <c r="B41" s="357" t="s">
        <v>12</v>
      </c>
      <c r="C41" s="541" t="s">
        <v>17</v>
      </c>
      <c r="D41" s="531"/>
      <c r="E41" s="542"/>
      <c r="F41" s="148">
        <v>6.0000000000000001E-3</v>
      </c>
      <c r="G41" s="163">
        <f>G24*F41</f>
        <v>0</v>
      </c>
      <c r="H41" s="111"/>
      <c r="I41" s="116" t="s">
        <v>85</v>
      </c>
      <c r="J41" s="117"/>
      <c r="K41" s="117"/>
      <c r="L41" s="118"/>
      <c r="M41" s="217"/>
      <c r="N41" s="262"/>
      <c r="O41" s="262"/>
      <c r="P41" s="262"/>
      <c r="Q41" s="262"/>
      <c r="R41" s="262"/>
      <c r="S41" s="262"/>
      <c r="T41" s="262"/>
      <c r="U41" s="259"/>
      <c r="V41" s="259"/>
      <c r="W41" s="259"/>
    </row>
    <row r="42" spans="2:23" ht="24.95" customHeight="1" x14ac:dyDescent="0.35">
      <c r="B42" s="357" t="s">
        <v>18</v>
      </c>
      <c r="C42" s="541" t="s">
        <v>19</v>
      </c>
      <c r="D42" s="531"/>
      <c r="E42" s="542"/>
      <c r="F42" s="148">
        <v>2E-3</v>
      </c>
      <c r="G42" s="163">
        <f>G24*F42</f>
        <v>0</v>
      </c>
      <c r="H42" s="111"/>
      <c r="I42" s="116" t="s">
        <v>85</v>
      </c>
      <c r="J42" s="117"/>
      <c r="K42" s="117"/>
      <c r="L42" s="118"/>
      <c r="M42" s="217"/>
      <c r="N42" s="262"/>
      <c r="O42" s="262"/>
      <c r="P42" s="262"/>
      <c r="Q42" s="262"/>
      <c r="R42" s="262"/>
      <c r="S42" s="262"/>
      <c r="T42" s="262"/>
      <c r="U42" s="259"/>
      <c r="V42" s="259"/>
      <c r="W42" s="259"/>
    </row>
    <row r="43" spans="2:23" ht="24.95" customHeight="1" thickBot="1" x14ac:dyDescent="0.4">
      <c r="B43" s="357" t="s">
        <v>20</v>
      </c>
      <c r="C43" s="541" t="s">
        <v>21</v>
      </c>
      <c r="D43" s="531"/>
      <c r="E43" s="542"/>
      <c r="F43" s="148">
        <v>0.08</v>
      </c>
      <c r="G43" s="163">
        <f>G24*F43</f>
        <v>0</v>
      </c>
      <c r="H43" s="111"/>
      <c r="I43" s="140" t="s">
        <v>85</v>
      </c>
      <c r="J43" s="141"/>
      <c r="K43" s="141"/>
      <c r="L43" s="119"/>
      <c r="M43" s="217"/>
      <c r="N43" s="262"/>
      <c r="O43" s="262"/>
      <c r="P43" s="262"/>
      <c r="Q43" s="262"/>
      <c r="R43" s="262"/>
      <c r="S43" s="262"/>
      <c r="T43" s="262"/>
      <c r="U43" s="259"/>
      <c r="V43" s="259"/>
      <c r="W43" s="259"/>
    </row>
    <row r="44" spans="2:23" ht="24.95" customHeight="1" x14ac:dyDescent="0.35">
      <c r="B44" s="169"/>
      <c r="C44" s="170"/>
      <c r="D44" s="171"/>
      <c r="E44" s="172" t="s">
        <v>87</v>
      </c>
      <c r="F44" s="172">
        <f>SUM(F36:F43)</f>
        <v>0.39800000000000008</v>
      </c>
      <c r="G44" s="173">
        <f>SUM(G36:G43)</f>
        <v>0</v>
      </c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259"/>
      <c r="V44" s="259"/>
      <c r="W44" s="259"/>
    </row>
    <row r="45" spans="2:23" ht="24.95" customHeight="1" thickBot="1" x14ac:dyDescent="0.4">
      <c r="B45" s="552" t="s">
        <v>22</v>
      </c>
      <c r="C45" s="553"/>
      <c r="D45" s="553"/>
      <c r="E45" s="553"/>
      <c r="F45" s="553"/>
      <c r="G45" s="554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259"/>
      <c r="V45" s="259"/>
      <c r="W45" s="259"/>
    </row>
    <row r="46" spans="2:23" ht="24.95" customHeight="1" x14ac:dyDescent="0.35">
      <c r="B46" s="347" t="s">
        <v>88</v>
      </c>
      <c r="C46" s="555" t="s">
        <v>89</v>
      </c>
      <c r="D46" s="555"/>
      <c r="E46" s="555"/>
      <c r="F46" s="555"/>
      <c r="G46" s="123" t="s">
        <v>67</v>
      </c>
      <c r="H46" s="111"/>
      <c r="I46" s="647" t="s">
        <v>58</v>
      </c>
      <c r="J46" s="648"/>
      <c r="K46" s="648"/>
      <c r="L46" s="649"/>
      <c r="M46" s="261"/>
      <c r="N46" s="260"/>
      <c r="O46" s="260"/>
      <c r="P46" s="260"/>
      <c r="Q46" s="260"/>
      <c r="R46" s="260"/>
      <c r="S46" s="260"/>
      <c r="T46" s="260"/>
      <c r="U46" s="259"/>
      <c r="V46" s="259"/>
      <c r="W46" s="259"/>
    </row>
    <row r="47" spans="2:23" ht="30" customHeight="1" x14ac:dyDescent="0.35">
      <c r="B47" s="556" t="s">
        <v>6</v>
      </c>
      <c r="C47" s="558" t="s">
        <v>90</v>
      </c>
      <c r="D47" s="349" t="s">
        <v>91</v>
      </c>
      <c r="E47" s="175" t="s">
        <v>92</v>
      </c>
      <c r="F47" s="176" t="s">
        <v>94</v>
      </c>
      <c r="G47" s="560">
        <f>IF((D48*E48*F48)-(G19*0.06)&lt;0,0,((D48*E48*F48)-(G19*0.06)))</f>
        <v>184.8</v>
      </c>
      <c r="H47" s="177"/>
      <c r="I47" s="504" t="s">
        <v>276</v>
      </c>
      <c r="J47" s="505"/>
      <c r="K47" s="505"/>
      <c r="L47" s="506"/>
      <c r="M47" s="267"/>
      <c r="N47" s="268"/>
      <c r="O47" s="268"/>
      <c r="P47" s="268"/>
      <c r="Q47" s="268"/>
      <c r="R47" s="268"/>
      <c r="S47" s="268"/>
      <c r="T47" s="268"/>
      <c r="U47" s="259"/>
      <c r="V47" s="259"/>
      <c r="W47" s="259"/>
    </row>
    <row r="48" spans="2:23" ht="30" customHeight="1" x14ac:dyDescent="0.35">
      <c r="B48" s="557"/>
      <c r="C48" s="559"/>
      <c r="D48" s="178">
        <v>2</v>
      </c>
      <c r="E48" s="175">
        <v>4.2</v>
      </c>
      <c r="F48" s="179">
        <v>22</v>
      </c>
      <c r="G48" s="561"/>
      <c r="H48" s="177"/>
      <c r="I48" s="504"/>
      <c r="J48" s="505"/>
      <c r="K48" s="505"/>
      <c r="L48" s="506"/>
      <c r="M48" s="267"/>
      <c r="N48" s="268"/>
      <c r="O48" s="268"/>
      <c r="P48" s="268"/>
      <c r="Q48" s="268"/>
      <c r="R48" s="268"/>
      <c r="S48" s="268"/>
      <c r="T48" s="268"/>
      <c r="U48" s="259"/>
      <c r="V48" s="259"/>
      <c r="W48" s="259"/>
    </row>
    <row r="49" spans="2:23" ht="30" customHeight="1" x14ac:dyDescent="0.35">
      <c r="B49" s="556" t="s">
        <v>7</v>
      </c>
      <c r="C49" s="562" t="s">
        <v>93</v>
      </c>
      <c r="D49" s="563"/>
      <c r="E49" s="180" t="s">
        <v>92</v>
      </c>
      <c r="F49" s="181" t="s">
        <v>94</v>
      </c>
      <c r="G49" s="560">
        <f>(E50*F50)*(100%-20%)</f>
        <v>0</v>
      </c>
      <c r="H49" s="177"/>
      <c r="I49" s="504" t="s">
        <v>258</v>
      </c>
      <c r="J49" s="505"/>
      <c r="K49" s="505"/>
      <c r="L49" s="506"/>
      <c r="M49" s="267"/>
      <c r="N49" s="268"/>
      <c r="O49" s="268"/>
      <c r="P49" s="268"/>
      <c r="Q49" s="268"/>
      <c r="R49" s="268"/>
      <c r="S49" s="268"/>
      <c r="T49" s="268"/>
      <c r="U49" s="259"/>
      <c r="V49" s="259"/>
      <c r="W49" s="259"/>
    </row>
    <row r="50" spans="2:23" ht="30" customHeight="1" x14ac:dyDescent="0.35">
      <c r="B50" s="557"/>
      <c r="C50" s="564"/>
      <c r="D50" s="565"/>
      <c r="E50" s="182">
        <v>0</v>
      </c>
      <c r="F50" s="183">
        <v>22</v>
      </c>
      <c r="G50" s="561"/>
      <c r="H50" s="184"/>
      <c r="I50" s="504"/>
      <c r="J50" s="505"/>
      <c r="K50" s="505"/>
      <c r="L50" s="506"/>
      <c r="M50" s="267"/>
      <c r="N50" s="268"/>
      <c r="O50" s="268"/>
      <c r="P50" s="268"/>
      <c r="Q50" s="268"/>
      <c r="R50" s="268"/>
      <c r="S50" s="268"/>
      <c r="T50" s="268"/>
      <c r="U50" s="259"/>
      <c r="V50" s="259"/>
      <c r="W50" s="259"/>
    </row>
    <row r="51" spans="2:23" ht="24.95" customHeight="1" x14ac:dyDescent="0.35">
      <c r="B51" s="357" t="s">
        <v>8</v>
      </c>
      <c r="C51" s="512" t="s">
        <v>95</v>
      </c>
      <c r="D51" s="513"/>
      <c r="E51" s="513"/>
      <c r="F51" s="514"/>
      <c r="G51" s="165">
        <v>0</v>
      </c>
      <c r="H51" s="185"/>
      <c r="I51" s="628" t="s">
        <v>259</v>
      </c>
      <c r="J51" s="629"/>
      <c r="K51" s="629"/>
      <c r="L51" s="246"/>
      <c r="M51" s="261"/>
      <c r="N51" s="260"/>
      <c r="O51" s="260"/>
      <c r="P51" s="260"/>
      <c r="Q51" s="260"/>
      <c r="R51" s="260"/>
      <c r="S51" s="260"/>
      <c r="T51" s="260"/>
      <c r="U51" s="259"/>
      <c r="V51" s="259"/>
      <c r="W51" s="259"/>
    </row>
    <row r="52" spans="2:23" ht="24.95" customHeight="1" x14ac:dyDescent="0.35">
      <c r="B52" s="357" t="s">
        <v>9</v>
      </c>
      <c r="C52" s="512" t="s">
        <v>96</v>
      </c>
      <c r="D52" s="513"/>
      <c r="E52" s="513"/>
      <c r="F52" s="514"/>
      <c r="G52" s="186">
        <v>0</v>
      </c>
      <c r="H52" s="139"/>
      <c r="I52" s="628" t="s">
        <v>259</v>
      </c>
      <c r="J52" s="629"/>
      <c r="K52" s="629"/>
      <c r="L52" s="246"/>
      <c r="M52" s="261"/>
      <c r="N52" s="260"/>
      <c r="O52" s="260"/>
      <c r="P52" s="260"/>
      <c r="Q52" s="260"/>
      <c r="R52" s="260"/>
      <c r="S52" s="260"/>
      <c r="T52" s="260"/>
      <c r="U52" s="259"/>
      <c r="V52" s="259"/>
      <c r="W52" s="259"/>
    </row>
    <row r="53" spans="2:23" ht="24.95" customHeight="1" x14ac:dyDescent="0.35">
      <c r="B53" s="357" t="s">
        <v>10</v>
      </c>
      <c r="C53" s="512" t="s">
        <v>97</v>
      </c>
      <c r="D53" s="513"/>
      <c r="E53" s="513"/>
      <c r="F53" s="514"/>
      <c r="G53" s="187">
        <v>0</v>
      </c>
      <c r="H53" s="139"/>
      <c r="I53" s="628" t="s">
        <v>259</v>
      </c>
      <c r="J53" s="629"/>
      <c r="K53" s="629"/>
      <c r="L53" s="246"/>
      <c r="M53" s="261"/>
      <c r="N53" s="260"/>
      <c r="O53" s="260"/>
      <c r="P53" s="260"/>
      <c r="Q53" s="260"/>
      <c r="R53" s="260"/>
      <c r="S53" s="260"/>
      <c r="T53" s="260"/>
      <c r="U53" s="259"/>
      <c r="V53" s="259"/>
      <c r="W53" s="259"/>
    </row>
    <row r="54" spans="2:23" ht="24.95" customHeight="1" thickBot="1" x14ac:dyDescent="0.4">
      <c r="B54" s="357" t="s">
        <v>18</v>
      </c>
      <c r="C54" s="535" t="s">
        <v>11</v>
      </c>
      <c r="D54" s="536"/>
      <c r="E54" s="536"/>
      <c r="F54" s="537"/>
      <c r="G54" s="187"/>
      <c r="H54" s="139"/>
      <c r="I54" s="140" t="s">
        <v>154</v>
      </c>
      <c r="J54" s="252"/>
      <c r="K54" s="252"/>
      <c r="L54" s="279"/>
      <c r="M54" s="261"/>
      <c r="N54" s="260"/>
      <c r="O54" s="260"/>
      <c r="P54" s="260"/>
      <c r="Q54" s="260"/>
      <c r="R54" s="260"/>
      <c r="S54" s="260"/>
      <c r="T54" s="260"/>
      <c r="U54" s="259"/>
      <c r="V54" s="259"/>
      <c r="W54" s="259"/>
    </row>
    <row r="55" spans="2:23" ht="24.95" customHeight="1" x14ac:dyDescent="0.35">
      <c r="B55" s="169"/>
      <c r="C55" s="170"/>
      <c r="D55" s="170"/>
      <c r="E55" s="170"/>
      <c r="F55" s="188" t="s">
        <v>71</v>
      </c>
      <c r="G55" s="173">
        <f>SUM(G47:G54)</f>
        <v>184.8</v>
      </c>
      <c r="H55" s="111"/>
      <c r="I55" s="653"/>
      <c r="J55" s="653"/>
      <c r="K55" s="653"/>
      <c r="L55" s="653"/>
      <c r="M55" s="654"/>
      <c r="N55" s="654"/>
      <c r="O55" s="654"/>
      <c r="P55" s="654"/>
      <c r="Q55" s="654"/>
      <c r="R55" s="654"/>
      <c r="S55" s="654"/>
      <c r="T55" s="654"/>
      <c r="U55" s="259"/>
      <c r="V55" s="259"/>
      <c r="W55" s="259"/>
    </row>
    <row r="56" spans="2:23" ht="24.95" customHeight="1" x14ac:dyDescent="0.35">
      <c r="B56" s="142"/>
      <c r="C56" s="143"/>
      <c r="D56" s="143"/>
      <c r="E56" s="528" t="s">
        <v>23</v>
      </c>
      <c r="F56" s="529"/>
      <c r="G56" s="190">
        <f>G33+G44+G55</f>
        <v>184.8</v>
      </c>
      <c r="H56" s="111"/>
      <c r="I56" s="658"/>
      <c r="J56" s="658"/>
      <c r="K56" s="658"/>
      <c r="L56" s="658"/>
      <c r="M56" s="658"/>
      <c r="N56" s="658"/>
      <c r="O56" s="658"/>
      <c r="P56" s="658"/>
      <c r="Q56" s="658"/>
      <c r="R56" s="658"/>
      <c r="S56" s="658"/>
      <c r="T56" s="658"/>
      <c r="U56" s="259"/>
      <c r="V56" s="259"/>
      <c r="W56" s="259"/>
    </row>
    <row r="57" spans="2:23" ht="23.25" customHeight="1" x14ac:dyDescent="0.35">
      <c r="B57" s="566"/>
      <c r="C57" s="567"/>
      <c r="D57" s="567"/>
      <c r="E57" s="567"/>
      <c r="F57" s="567"/>
      <c r="G57" s="568"/>
      <c r="H57" s="111"/>
      <c r="I57" s="658"/>
      <c r="J57" s="658"/>
      <c r="K57" s="658"/>
      <c r="L57" s="658"/>
      <c r="M57" s="658"/>
      <c r="N57" s="658"/>
      <c r="O57" s="658"/>
      <c r="P57" s="658"/>
      <c r="Q57" s="658"/>
      <c r="R57" s="658"/>
      <c r="S57" s="658"/>
      <c r="T57" s="658"/>
      <c r="U57" s="259"/>
      <c r="V57" s="259"/>
      <c r="W57" s="259"/>
    </row>
    <row r="58" spans="2:23" ht="24.95" customHeight="1" thickBot="1" x14ac:dyDescent="0.4">
      <c r="B58" s="533" t="s">
        <v>24</v>
      </c>
      <c r="C58" s="528"/>
      <c r="D58" s="528"/>
      <c r="E58" s="528"/>
      <c r="F58" s="528"/>
      <c r="G58" s="534"/>
      <c r="H58" s="111"/>
      <c r="I58" s="255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259"/>
      <c r="V58" s="259"/>
      <c r="W58" s="259"/>
    </row>
    <row r="59" spans="2:23" ht="24.95" customHeight="1" x14ac:dyDescent="0.35">
      <c r="B59" s="355" t="s">
        <v>99</v>
      </c>
      <c r="C59" s="525" t="s">
        <v>100</v>
      </c>
      <c r="D59" s="525"/>
      <c r="E59" s="525"/>
      <c r="F59" s="351" t="s">
        <v>64</v>
      </c>
      <c r="G59" s="345" t="s">
        <v>67</v>
      </c>
      <c r="H59" s="111"/>
      <c r="I59" s="647" t="s">
        <v>58</v>
      </c>
      <c r="J59" s="648"/>
      <c r="K59" s="648"/>
      <c r="L59" s="649"/>
      <c r="M59" s="261"/>
      <c r="N59" s="260"/>
      <c r="O59" s="260"/>
      <c r="P59" s="260"/>
      <c r="Q59" s="260"/>
      <c r="R59" s="260"/>
      <c r="S59" s="260"/>
      <c r="T59" s="260"/>
      <c r="U59" s="259"/>
      <c r="V59" s="259"/>
      <c r="W59" s="259"/>
    </row>
    <row r="60" spans="2:23" ht="24.95" customHeight="1" x14ac:dyDescent="0.35">
      <c r="B60" s="195" t="s">
        <v>6</v>
      </c>
      <c r="C60" s="543" t="s">
        <v>25</v>
      </c>
      <c r="D60" s="544"/>
      <c r="E60" s="545"/>
      <c r="F60" s="196">
        <v>4.1999999999999997E-3</v>
      </c>
      <c r="G60" s="197">
        <f>G24*F60</f>
        <v>0</v>
      </c>
      <c r="H60" s="111"/>
      <c r="I60" s="504" t="s">
        <v>109</v>
      </c>
      <c r="J60" s="505"/>
      <c r="K60" s="505"/>
      <c r="L60" s="372"/>
      <c r="M60" s="269"/>
      <c r="N60" s="270"/>
      <c r="O60" s="270"/>
      <c r="P60" s="270"/>
      <c r="Q60" s="270"/>
      <c r="R60" s="270"/>
      <c r="S60" s="270"/>
      <c r="T60" s="270"/>
      <c r="U60" s="259"/>
      <c r="V60" s="259"/>
      <c r="W60" s="259"/>
    </row>
    <row r="61" spans="2:23" ht="24.95" customHeight="1" x14ac:dyDescent="0.35">
      <c r="B61" s="195" t="s">
        <v>7</v>
      </c>
      <c r="C61" s="543" t="s">
        <v>26</v>
      </c>
      <c r="D61" s="544"/>
      <c r="E61" s="545"/>
      <c r="F61" s="196">
        <v>2.9999999999999997E-4</v>
      </c>
      <c r="G61" s="197">
        <f>G24*F61</f>
        <v>0</v>
      </c>
      <c r="H61" s="111"/>
      <c r="I61" s="504" t="s">
        <v>109</v>
      </c>
      <c r="J61" s="505"/>
      <c r="K61" s="505"/>
      <c r="L61" s="372"/>
      <c r="M61" s="269"/>
      <c r="N61" s="270"/>
      <c r="O61" s="270"/>
      <c r="P61" s="270"/>
      <c r="Q61" s="270"/>
      <c r="R61" s="270"/>
      <c r="S61" s="270"/>
      <c r="T61" s="270"/>
      <c r="U61" s="259"/>
      <c r="V61" s="259"/>
      <c r="W61" s="259"/>
    </row>
    <row r="62" spans="2:23" ht="24.95" customHeight="1" x14ac:dyDescent="0.35">
      <c r="B62" s="195" t="s">
        <v>8</v>
      </c>
      <c r="C62" s="352" t="s">
        <v>110</v>
      </c>
      <c r="D62" s="353"/>
      <c r="E62" s="354"/>
      <c r="F62" s="196">
        <v>3.44E-2</v>
      </c>
      <c r="G62" s="197">
        <f>G24*F62</f>
        <v>0</v>
      </c>
      <c r="H62" s="111"/>
      <c r="I62" s="504" t="s">
        <v>109</v>
      </c>
      <c r="J62" s="505"/>
      <c r="K62" s="505"/>
      <c r="L62" s="372"/>
      <c r="M62" s="269"/>
      <c r="N62" s="270"/>
      <c r="O62" s="270"/>
      <c r="P62" s="270"/>
      <c r="Q62" s="270"/>
      <c r="R62" s="270"/>
      <c r="S62" s="270"/>
      <c r="T62" s="270"/>
      <c r="U62" s="259"/>
      <c r="V62" s="259"/>
      <c r="W62" s="259"/>
    </row>
    <row r="63" spans="2:23" ht="81.75" customHeight="1" x14ac:dyDescent="0.35">
      <c r="B63" s="344" t="s">
        <v>9</v>
      </c>
      <c r="C63" s="549" t="s">
        <v>101</v>
      </c>
      <c r="D63" s="550"/>
      <c r="E63" s="551"/>
      <c r="F63" s="202">
        <v>1.9400000000000001E-2</v>
      </c>
      <c r="G63" s="203">
        <f>G24*F63</f>
        <v>0</v>
      </c>
      <c r="H63" s="111"/>
      <c r="I63" s="640" t="s">
        <v>98</v>
      </c>
      <c r="J63" s="641"/>
      <c r="K63" s="641"/>
      <c r="L63" s="663"/>
      <c r="M63" s="271"/>
      <c r="N63" s="272"/>
      <c r="O63" s="272"/>
      <c r="P63" s="272"/>
      <c r="Q63" s="272"/>
      <c r="R63" s="272"/>
      <c r="S63" s="272"/>
      <c r="T63" s="272"/>
      <c r="U63" s="259"/>
      <c r="V63" s="259"/>
      <c r="W63" s="259"/>
    </row>
    <row r="64" spans="2:23" ht="24.95" customHeight="1" x14ac:dyDescent="0.35">
      <c r="B64" s="344" t="s">
        <v>10</v>
      </c>
      <c r="C64" s="538" t="s">
        <v>102</v>
      </c>
      <c r="D64" s="539"/>
      <c r="E64" s="540"/>
      <c r="F64" s="204">
        <f>F44</f>
        <v>0.39800000000000008</v>
      </c>
      <c r="G64" s="205">
        <f>G63*F64</f>
        <v>0</v>
      </c>
      <c r="H64" s="111"/>
      <c r="I64" s="233"/>
      <c r="J64" s="234"/>
      <c r="K64" s="234"/>
      <c r="L64" s="281"/>
      <c r="M64" s="267"/>
      <c r="N64" s="268"/>
      <c r="O64" s="268"/>
      <c r="P64" s="268"/>
      <c r="Q64" s="268"/>
      <c r="R64" s="268"/>
      <c r="S64" s="268"/>
      <c r="T64" s="268"/>
      <c r="U64" s="259"/>
      <c r="V64" s="259"/>
      <c r="W64" s="259"/>
    </row>
    <row r="65" spans="2:23" ht="24.95" customHeight="1" x14ac:dyDescent="0.35">
      <c r="B65" s="344" t="s">
        <v>12</v>
      </c>
      <c r="C65" s="512" t="s">
        <v>111</v>
      </c>
      <c r="D65" s="513"/>
      <c r="E65" s="514"/>
      <c r="F65" s="206" t="s">
        <v>112</v>
      </c>
      <c r="G65" s="205">
        <f>F65*G24</f>
        <v>0</v>
      </c>
      <c r="H65" s="111"/>
      <c r="I65" s="504" t="s">
        <v>109</v>
      </c>
      <c r="J65" s="505"/>
      <c r="K65" s="505"/>
      <c r="L65" s="372"/>
      <c r="M65" s="269"/>
      <c r="N65" s="270"/>
      <c r="O65" s="270"/>
      <c r="P65" s="270"/>
      <c r="Q65" s="270"/>
      <c r="R65" s="270"/>
      <c r="S65" s="270"/>
      <c r="T65" s="270"/>
      <c r="U65" s="259"/>
      <c r="V65" s="259"/>
      <c r="W65" s="259"/>
    </row>
    <row r="66" spans="2:23" ht="24.95" customHeight="1" thickBot="1" x14ac:dyDescent="0.4">
      <c r="B66" s="142"/>
      <c r="C66" s="143"/>
      <c r="D66" s="143"/>
      <c r="E66" s="343" t="s">
        <v>52</v>
      </c>
      <c r="F66" s="208">
        <f>SUM(F60:F65)</f>
        <v>0.45630000000000009</v>
      </c>
      <c r="G66" s="190">
        <f>SUM(G60:G65)</f>
        <v>0</v>
      </c>
      <c r="H66" s="111"/>
      <c r="I66" s="437" t="s">
        <v>274</v>
      </c>
      <c r="J66" s="252"/>
      <c r="K66" s="252"/>
      <c r="L66" s="279"/>
      <c r="M66" s="111"/>
      <c r="N66" s="111"/>
      <c r="O66" s="111"/>
      <c r="P66" s="111"/>
      <c r="Q66" s="111"/>
      <c r="R66" s="111"/>
      <c r="S66" s="111"/>
      <c r="T66" s="111"/>
      <c r="U66" s="259"/>
      <c r="V66" s="259"/>
      <c r="W66" s="259"/>
    </row>
    <row r="67" spans="2:23" ht="23.25" customHeight="1" x14ac:dyDescent="0.35">
      <c r="B67" s="546"/>
      <c r="C67" s="547"/>
      <c r="D67" s="547"/>
      <c r="E67" s="547"/>
      <c r="F67" s="547"/>
      <c r="G67" s="548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259"/>
      <c r="V67" s="259"/>
      <c r="W67" s="259"/>
    </row>
    <row r="68" spans="2:23" ht="24.95" customHeight="1" thickBot="1" x14ac:dyDescent="0.4">
      <c r="B68" s="533" t="s">
        <v>27</v>
      </c>
      <c r="C68" s="528"/>
      <c r="D68" s="528"/>
      <c r="E68" s="528"/>
      <c r="F68" s="528"/>
      <c r="G68" s="534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259"/>
      <c r="V68" s="259"/>
      <c r="W68" s="259"/>
    </row>
    <row r="69" spans="2:23" ht="24.95" customHeight="1" x14ac:dyDescent="0.35">
      <c r="B69" s="355" t="s">
        <v>114</v>
      </c>
      <c r="C69" s="525" t="s">
        <v>115</v>
      </c>
      <c r="D69" s="525"/>
      <c r="E69" s="525"/>
      <c r="F69" s="351" t="s">
        <v>64</v>
      </c>
      <c r="G69" s="209" t="s">
        <v>67</v>
      </c>
      <c r="H69" s="111"/>
      <c r="I69" s="112" t="s">
        <v>58</v>
      </c>
      <c r="J69" s="113"/>
      <c r="K69" s="113"/>
      <c r="L69" s="114"/>
      <c r="M69" s="216"/>
      <c r="N69" s="273"/>
      <c r="O69" s="273"/>
      <c r="P69" s="273"/>
      <c r="Q69" s="273"/>
      <c r="R69" s="273"/>
      <c r="S69" s="273"/>
      <c r="T69" s="273"/>
      <c r="U69" s="259"/>
      <c r="V69" s="259"/>
      <c r="W69" s="259"/>
    </row>
    <row r="70" spans="2:23" ht="24.95" customHeight="1" x14ac:dyDescent="0.35">
      <c r="B70" s="195" t="s">
        <v>6</v>
      </c>
      <c r="C70" s="543" t="s">
        <v>103</v>
      </c>
      <c r="D70" s="544"/>
      <c r="E70" s="545"/>
      <c r="F70" s="196">
        <v>8.3299999999999999E-2</v>
      </c>
      <c r="G70" s="197">
        <f>(G19+G21)*F70</f>
        <v>0</v>
      </c>
      <c r="H70" s="111"/>
      <c r="I70" s="210" t="s">
        <v>117</v>
      </c>
      <c r="J70" s="211"/>
      <c r="K70" s="211"/>
      <c r="L70" s="326"/>
      <c r="M70" s="274"/>
      <c r="N70" s="275"/>
      <c r="O70" s="275"/>
      <c r="P70" s="275"/>
      <c r="Q70" s="275"/>
      <c r="R70" s="275"/>
      <c r="S70" s="275"/>
      <c r="T70" s="275"/>
      <c r="U70" s="259"/>
      <c r="V70" s="259"/>
      <c r="W70" s="259"/>
    </row>
    <row r="71" spans="2:23" ht="24.95" customHeight="1" x14ac:dyDescent="0.35">
      <c r="B71" s="195" t="s">
        <v>7</v>
      </c>
      <c r="C71" s="543" t="s">
        <v>116</v>
      </c>
      <c r="D71" s="544"/>
      <c r="E71" s="545"/>
      <c r="F71" s="196">
        <v>1.3899999999999999E-2</v>
      </c>
      <c r="G71" s="197">
        <f>G24*F71</f>
        <v>0</v>
      </c>
      <c r="H71" s="111"/>
      <c r="I71" s="210" t="s">
        <v>109</v>
      </c>
      <c r="J71" s="211"/>
      <c r="K71" s="211"/>
      <c r="L71" s="372"/>
      <c r="M71" s="269"/>
      <c r="N71" s="270"/>
      <c r="O71" s="270"/>
      <c r="P71" s="270"/>
      <c r="Q71" s="270"/>
      <c r="R71" s="270"/>
      <c r="S71" s="270"/>
      <c r="T71" s="270"/>
      <c r="U71" s="259"/>
      <c r="V71" s="259"/>
      <c r="W71" s="259"/>
    </row>
    <row r="72" spans="2:23" ht="24.95" customHeight="1" x14ac:dyDescent="0.35">
      <c r="B72" s="195" t="s">
        <v>8</v>
      </c>
      <c r="C72" s="543" t="s">
        <v>104</v>
      </c>
      <c r="D72" s="544"/>
      <c r="E72" s="545"/>
      <c r="F72" s="196">
        <v>2.8E-3</v>
      </c>
      <c r="G72" s="197">
        <f>G24*F72</f>
        <v>0</v>
      </c>
      <c r="H72" s="111"/>
      <c r="I72" s="210" t="s">
        <v>109</v>
      </c>
      <c r="J72" s="211"/>
      <c r="K72" s="211"/>
      <c r="L72" s="372"/>
      <c r="M72" s="269"/>
      <c r="N72" s="270"/>
      <c r="O72" s="270"/>
      <c r="P72" s="270"/>
      <c r="Q72" s="270"/>
      <c r="R72" s="270"/>
      <c r="S72" s="270"/>
      <c r="T72" s="270"/>
      <c r="U72" s="259"/>
      <c r="V72" s="259"/>
      <c r="W72" s="259"/>
    </row>
    <row r="73" spans="2:23" ht="24.95" customHeight="1" x14ac:dyDescent="0.35">
      <c r="B73" s="344" t="s">
        <v>9</v>
      </c>
      <c r="C73" s="538" t="s">
        <v>113</v>
      </c>
      <c r="D73" s="539"/>
      <c r="E73" s="540"/>
      <c r="F73" s="202">
        <v>2.0000000000000001E-4</v>
      </c>
      <c r="G73" s="203">
        <f>G24*F73</f>
        <v>0</v>
      </c>
      <c r="H73" s="111"/>
      <c r="I73" s="210" t="s">
        <v>109</v>
      </c>
      <c r="J73" s="211"/>
      <c r="K73" s="211"/>
      <c r="L73" s="372"/>
      <c r="M73" s="269"/>
      <c r="N73" s="270"/>
      <c r="O73" s="270"/>
      <c r="P73" s="270"/>
      <c r="Q73" s="270"/>
      <c r="R73" s="270"/>
      <c r="S73" s="270"/>
      <c r="T73" s="270"/>
      <c r="U73" s="259"/>
      <c r="V73" s="259"/>
      <c r="W73" s="259"/>
    </row>
    <row r="74" spans="2:23" ht="24.95" customHeight="1" x14ac:dyDescent="0.35">
      <c r="B74" s="344" t="s">
        <v>10</v>
      </c>
      <c r="C74" s="538" t="s">
        <v>105</v>
      </c>
      <c r="D74" s="539"/>
      <c r="E74" s="540"/>
      <c r="F74" s="212">
        <v>6.9999999999999999E-4</v>
      </c>
      <c r="G74" s="205">
        <f>G24*F74</f>
        <v>0</v>
      </c>
      <c r="H74" s="111"/>
      <c r="I74" s="210" t="s">
        <v>109</v>
      </c>
      <c r="J74" s="211"/>
      <c r="K74" s="211"/>
      <c r="L74" s="372"/>
      <c r="M74" s="269"/>
      <c r="N74" s="270"/>
      <c r="O74" s="270"/>
      <c r="P74" s="270"/>
      <c r="Q74" s="270"/>
      <c r="R74" s="270"/>
      <c r="S74" s="270"/>
      <c r="T74" s="270"/>
      <c r="U74" s="259"/>
      <c r="V74" s="259"/>
      <c r="W74" s="259"/>
    </row>
    <row r="75" spans="2:23" ht="24.95" customHeight="1" x14ac:dyDescent="0.35">
      <c r="B75" s="344" t="s">
        <v>12</v>
      </c>
      <c r="C75" s="512" t="s">
        <v>106</v>
      </c>
      <c r="D75" s="513"/>
      <c r="E75" s="514"/>
      <c r="F75" s="212">
        <v>2.8999999999999998E-3</v>
      </c>
      <c r="G75" s="205">
        <f>G24*F75</f>
        <v>0</v>
      </c>
      <c r="H75" s="111"/>
      <c r="I75" s="210" t="s">
        <v>109</v>
      </c>
      <c r="J75" s="211"/>
      <c r="K75" s="211"/>
      <c r="L75" s="372"/>
      <c r="M75" s="269"/>
      <c r="N75" s="270"/>
      <c r="O75" s="270"/>
      <c r="P75" s="270"/>
      <c r="Q75" s="270"/>
      <c r="R75" s="270"/>
      <c r="S75" s="270"/>
      <c r="T75" s="270"/>
      <c r="U75" s="259"/>
      <c r="V75" s="259"/>
      <c r="W75" s="259"/>
    </row>
    <row r="76" spans="2:23" ht="24.95" customHeight="1" x14ac:dyDescent="0.35">
      <c r="B76" s="344" t="s">
        <v>18</v>
      </c>
      <c r="C76" s="512" t="s">
        <v>28</v>
      </c>
      <c r="D76" s="513"/>
      <c r="E76" s="514"/>
      <c r="F76" s="256"/>
      <c r="G76" s="205"/>
      <c r="H76" s="111"/>
      <c r="I76" s="116" t="s">
        <v>154</v>
      </c>
      <c r="J76" s="245"/>
      <c r="K76" s="245"/>
      <c r="L76" s="246"/>
      <c r="M76" s="261"/>
      <c r="N76" s="260"/>
      <c r="O76" s="260"/>
      <c r="P76" s="260"/>
      <c r="Q76" s="260"/>
      <c r="R76" s="260"/>
      <c r="S76" s="260"/>
      <c r="T76" s="260"/>
      <c r="U76" s="259"/>
      <c r="V76" s="259"/>
      <c r="W76" s="259"/>
    </row>
    <row r="77" spans="2:23" ht="24.95" customHeight="1" x14ac:dyDescent="0.35">
      <c r="B77" s="169"/>
      <c r="C77" s="170"/>
      <c r="D77" s="170"/>
      <c r="E77" s="346" t="s">
        <v>108</v>
      </c>
      <c r="F77" s="214">
        <f>SUM(F70:F76)</f>
        <v>0.1038</v>
      </c>
      <c r="G77" s="173">
        <f>SUM(G70:G76)</f>
        <v>0</v>
      </c>
      <c r="H77" s="111"/>
      <c r="I77" s="247"/>
      <c r="J77" s="245"/>
      <c r="K77" s="245"/>
      <c r="L77" s="246"/>
      <c r="M77" s="260"/>
      <c r="N77" s="260"/>
      <c r="O77" s="260"/>
      <c r="P77" s="260"/>
      <c r="Q77" s="260"/>
      <c r="R77" s="260"/>
      <c r="S77" s="260"/>
      <c r="T77" s="260"/>
      <c r="U77" s="259"/>
      <c r="V77" s="259"/>
      <c r="W77" s="259"/>
    </row>
    <row r="78" spans="2:23" ht="24.95" customHeight="1" x14ac:dyDescent="0.35">
      <c r="B78" s="344" t="s">
        <v>20</v>
      </c>
      <c r="C78" s="541" t="s">
        <v>107</v>
      </c>
      <c r="D78" s="531"/>
      <c r="E78" s="531"/>
      <c r="F78" s="542"/>
      <c r="G78" s="205">
        <f>G77*F44</f>
        <v>0</v>
      </c>
      <c r="H78" s="111"/>
      <c r="I78" s="247"/>
      <c r="J78" s="245"/>
      <c r="K78" s="245"/>
      <c r="L78" s="246"/>
      <c r="M78" s="111"/>
      <c r="N78" s="111"/>
      <c r="O78" s="111"/>
      <c r="P78" s="111"/>
      <c r="Q78" s="111"/>
      <c r="R78" s="111"/>
      <c r="S78" s="111"/>
      <c r="T78" s="111"/>
      <c r="U78" s="259"/>
      <c r="V78" s="259"/>
      <c r="W78" s="259"/>
    </row>
    <row r="79" spans="2:23" ht="24.95" customHeight="1" thickBot="1" x14ac:dyDescent="0.4">
      <c r="B79" s="142"/>
      <c r="C79" s="143"/>
      <c r="D79" s="143"/>
      <c r="E79" s="528" t="s">
        <v>29</v>
      </c>
      <c r="F79" s="529"/>
      <c r="G79" s="190">
        <f>G77+G78</f>
        <v>0</v>
      </c>
      <c r="H79" s="111"/>
      <c r="I79" s="437" t="s">
        <v>274</v>
      </c>
      <c r="J79" s="252"/>
      <c r="K79" s="252"/>
      <c r="L79" s="279"/>
      <c r="M79" s="111"/>
      <c r="N79" s="111"/>
      <c r="O79" s="111"/>
      <c r="P79" s="111"/>
      <c r="Q79" s="111"/>
      <c r="R79" s="111"/>
      <c r="S79" s="111"/>
      <c r="T79" s="111"/>
      <c r="U79" s="259"/>
      <c r="V79" s="259"/>
      <c r="W79" s="259"/>
    </row>
    <row r="80" spans="2:23" ht="27" customHeight="1" x14ac:dyDescent="0.35">
      <c r="B80" s="530"/>
      <c r="C80" s="531"/>
      <c r="D80" s="531"/>
      <c r="E80" s="531"/>
      <c r="F80" s="531"/>
      <c r="G80" s="532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259"/>
      <c r="V80" s="259"/>
      <c r="W80" s="259"/>
    </row>
    <row r="81" spans="2:24" ht="24.95" customHeight="1" thickBot="1" x14ac:dyDescent="0.4">
      <c r="B81" s="533" t="s">
        <v>30</v>
      </c>
      <c r="C81" s="528"/>
      <c r="D81" s="528"/>
      <c r="E81" s="528"/>
      <c r="F81" s="528"/>
      <c r="G81" s="534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259"/>
      <c r="V81" s="259"/>
      <c r="W81" s="259"/>
    </row>
    <row r="82" spans="2:24" ht="24.95" customHeight="1" x14ac:dyDescent="0.35">
      <c r="B82" s="355" t="s">
        <v>152</v>
      </c>
      <c r="C82" s="525" t="s">
        <v>153</v>
      </c>
      <c r="D82" s="525"/>
      <c r="E82" s="525"/>
      <c r="F82" s="525"/>
      <c r="G82" s="209" t="s">
        <v>67</v>
      </c>
      <c r="H82" s="111"/>
      <c r="I82" s="291" t="s">
        <v>58</v>
      </c>
      <c r="J82" s="216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59"/>
      <c r="V82" s="259"/>
      <c r="W82" s="259"/>
    </row>
    <row r="83" spans="2:24" ht="24.95" customHeight="1" x14ac:dyDescent="0.35">
      <c r="B83" s="357" t="s">
        <v>6</v>
      </c>
      <c r="C83" s="512" t="s">
        <v>31</v>
      </c>
      <c r="D83" s="513"/>
      <c r="E83" s="513"/>
      <c r="F83" s="514"/>
      <c r="G83" s="129">
        <f>'UNIFORMES E EPI''S'!G54+'UNIFORMES E EPI''S'!G55</f>
        <v>0</v>
      </c>
      <c r="H83" s="111"/>
      <c r="I83" s="637" t="s">
        <v>256</v>
      </c>
      <c r="J83" s="261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59"/>
      <c r="V83" s="259"/>
      <c r="W83" s="259"/>
    </row>
    <row r="84" spans="2:24" ht="24.95" customHeight="1" x14ac:dyDescent="0.35">
      <c r="B84" s="357" t="s">
        <v>7</v>
      </c>
      <c r="C84" s="512" t="s">
        <v>173</v>
      </c>
      <c r="D84" s="513"/>
      <c r="E84" s="513"/>
      <c r="F84" s="514"/>
      <c r="G84" s="129">
        <f>'UNIFORMES E EPI''S'!G56</f>
        <v>0</v>
      </c>
      <c r="H84" s="111"/>
      <c r="I84" s="637"/>
      <c r="J84" s="261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59"/>
      <c r="V84" s="259"/>
      <c r="W84" s="259"/>
    </row>
    <row r="85" spans="2:24" ht="24.95" customHeight="1" x14ac:dyDescent="0.35">
      <c r="B85" s="357" t="s">
        <v>8</v>
      </c>
      <c r="C85" s="535" t="s">
        <v>32</v>
      </c>
      <c r="D85" s="536"/>
      <c r="E85" s="536"/>
      <c r="F85" s="537"/>
      <c r="G85" s="163">
        <v>0</v>
      </c>
      <c r="H85" s="111"/>
      <c r="I85" s="292"/>
      <c r="J85" s="261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59"/>
      <c r="V85" s="259"/>
      <c r="W85" s="259"/>
    </row>
    <row r="86" spans="2:24" ht="24.95" customHeight="1" thickBot="1" x14ac:dyDescent="0.4">
      <c r="B86" s="357" t="s">
        <v>9</v>
      </c>
      <c r="C86" s="512" t="s">
        <v>11</v>
      </c>
      <c r="D86" s="513"/>
      <c r="E86" s="513"/>
      <c r="F86" s="514"/>
      <c r="G86" s="129"/>
      <c r="H86" s="111"/>
      <c r="I86" s="293" t="s">
        <v>154</v>
      </c>
      <c r="J86" s="261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59"/>
      <c r="V86" s="259"/>
      <c r="W86" s="259"/>
    </row>
    <row r="87" spans="2:24" ht="24.95" customHeight="1" x14ac:dyDescent="0.35">
      <c r="B87" s="142"/>
      <c r="C87" s="143"/>
      <c r="D87" s="143"/>
      <c r="E87" s="528" t="s">
        <v>51</v>
      </c>
      <c r="F87" s="529"/>
      <c r="G87" s="190">
        <f>SUM(G83:G86)</f>
        <v>0</v>
      </c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259"/>
      <c r="V87" s="259"/>
      <c r="W87" s="259"/>
    </row>
    <row r="88" spans="2:24" ht="21" x14ac:dyDescent="0.35">
      <c r="B88" s="218"/>
      <c r="C88" s="219"/>
      <c r="D88" s="219"/>
      <c r="E88" s="220"/>
      <c r="F88" s="220"/>
      <c r="G88" s="22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259"/>
      <c r="V88" s="259"/>
      <c r="W88" s="259"/>
    </row>
    <row r="89" spans="2:24" ht="24.95" customHeight="1" thickBot="1" x14ac:dyDescent="0.4">
      <c r="B89" s="533" t="s">
        <v>33</v>
      </c>
      <c r="C89" s="528"/>
      <c r="D89" s="528"/>
      <c r="E89" s="528"/>
      <c r="F89" s="528"/>
      <c r="G89" s="534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259"/>
      <c r="V89" s="259"/>
      <c r="W89" s="259"/>
    </row>
    <row r="90" spans="2:24" ht="60" customHeight="1" x14ac:dyDescent="0.35">
      <c r="B90" s="355" t="s">
        <v>118</v>
      </c>
      <c r="C90" s="222" t="s">
        <v>119</v>
      </c>
      <c r="D90" s="222" t="s">
        <v>139</v>
      </c>
      <c r="E90" s="222" t="s">
        <v>125</v>
      </c>
      <c r="F90" s="222" t="s">
        <v>127</v>
      </c>
      <c r="G90" s="209" t="s">
        <v>67</v>
      </c>
      <c r="H90" s="111"/>
      <c r="I90" s="112" t="s">
        <v>58</v>
      </c>
      <c r="J90" s="113"/>
      <c r="K90" s="113"/>
      <c r="L90" s="114"/>
      <c r="M90" s="216"/>
      <c r="N90" s="273"/>
      <c r="O90" s="273"/>
      <c r="P90" s="273"/>
      <c r="Q90" s="273"/>
      <c r="R90" s="273"/>
      <c r="S90" s="273"/>
      <c r="T90" s="273"/>
      <c r="U90" s="276"/>
      <c r="V90" s="276"/>
      <c r="W90" s="276"/>
      <c r="X90" s="83"/>
    </row>
    <row r="91" spans="2:24" ht="27" customHeight="1" x14ac:dyDescent="0.35">
      <c r="B91" s="357" t="s">
        <v>6</v>
      </c>
      <c r="C91" s="223" t="s">
        <v>34</v>
      </c>
      <c r="D91" s="224">
        <f>G24+G56+G66+G79+G87</f>
        <v>184.8</v>
      </c>
      <c r="E91" s="225"/>
      <c r="F91" s="226">
        <v>0.05</v>
      </c>
      <c r="G91" s="129">
        <f>D91*F91</f>
        <v>9.24</v>
      </c>
      <c r="H91" s="111"/>
      <c r="I91" s="210" t="s">
        <v>120</v>
      </c>
      <c r="J91" s="211"/>
      <c r="K91" s="211"/>
      <c r="L91" s="326"/>
      <c r="M91" s="274"/>
      <c r="N91" s="270"/>
      <c r="O91" s="270"/>
      <c r="P91" s="270"/>
      <c r="Q91" s="270"/>
      <c r="R91" s="270"/>
      <c r="S91" s="270"/>
      <c r="T91" s="270"/>
      <c r="U91" s="270"/>
      <c r="V91" s="270"/>
      <c r="W91" s="276"/>
      <c r="X91" s="83"/>
    </row>
    <row r="92" spans="2:24" ht="36" customHeight="1" x14ac:dyDescent="0.3">
      <c r="B92" s="357" t="s">
        <v>7</v>
      </c>
      <c r="C92" s="223" t="s">
        <v>35</v>
      </c>
      <c r="D92" s="224">
        <f>G24+G56+G66+G79+G87+G91</f>
        <v>194.04000000000002</v>
      </c>
      <c r="E92" s="225"/>
      <c r="F92" s="226">
        <v>0.1</v>
      </c>
      <c r="G92" s="129">
        <f>D92*F92</f>
        <v>19.404000000000003</v>
      </c>
      <c r="H92" s="111"/>
      <c r="I92" s="504" t="s">
        <v>121</v>
      </c>
      <c r="J92" s="505"/>
      <c r="K92" s="505"/>
      <c r="L92" s="506"/>
      <c r="M92" s="217"/>
      <c r="N92" s="262"/>
      <c r="O92" s="262"/>
      <c r="P92" s="270"/>
      <c r="Q92" s="270"/>
      <c r="R92" s="270"/>
      <c r="S92" s="270"/>
      <c r="T92" s="270"/>
      <c r="U92" s="270"/>
      <c r="V92" s="270"/>
      <c r="W92" s="270"/>
      <c r="X92" s="97"/>
    </row>
    <row r="93" spans="2:24" ht="43.5" customHeight="1" x14ac:dyDescent="0.35">
      <c r="B93" s="357" t="s">
        <v>8</v>
      </c>
      <c r="C93" s="227" t="s">
        <v>128</v>
      </c>
      <c r="D93" s="228">
        <f>D91+G91+G92</f>
        <v>213.44400000000002</v>
      </c>
      <c r="E93" s="176"/>
      <c r="F93" s="179"/>
      <c r="G93" s="147">
        <f>D93/(1-E97)</f>
        <v>240.50028169014087</v>
      </c>
      <c r="H93" s="111"/>
      <c r="I93" s="116" t="s">
        <v>140</v>
      </c>
      <c r="J93" s="117"/>
      <c r="K93" s="117"/>
      <c r="L93" s="118"/>
      <c r="M93" s="217"/>
      <c r="N93" s="262"/>
      <c r="O93" s="262"/>
      <c r="P93" s="262"/>
      <c r="Q93" s="262"/>
      <c r="R93" s="262"/>
      <c r="S93" s="262"/>
      <c r="T93" s="262"/>
      <c r="U93" s="276"/>
      <c r="V93" s="276"/>
      <c r="W93" s="276"/>
      <c r="X93" s="83"/>
    </row>
    <row r="94" spans="2:24" ht="24.95" customHeight="1" x14ac:dyDescent="0.35">
      <c r="B94" s="357" t="s">
        <v>9</v>
      </c>
      <c r="C94" s="125" t="s">
        <v>36</v>
      </c>
      <c r="D94" s="229"/>
      <c r="E94" s="230">
        <v>1.6500000000000001E-2</v>
      </c>
      <c r="F94" s="231"/>
      <c r="G94" s="147">
        <f>G93*E94</f>
        <v>3.9682546478873246</v>
      </c>
      <c r="H94" s="111"/>
      <c r="I94" s="116" t="s">
        <v>156</v>
      </c>
      <c r="J94" s="117"/>
      <c r="K94" s="117"/>
      <c r="L94" s="118"/>
      <c r="M94" s="217"/>
      <c r="N94" s="262"/>
      <c r="O94" s="262"/>
      <c r="P94" s="262"/>
      <c r="Q94" s="262"/>
      <c r="R94" s="262"/>
      <c r="S94" s="262"/>
      <c r="T94" s="262"/>
      <c r="U94" s="276"/>
      <c r="V94" s="276"/>
      <c r="W94" s="276"/>
      <c r="X94" s="83"/>
    </row>
    <row r="95" spans="2:24" ht="24.95" customHeight="1" x14ac:dyDescent="0.35">
      <c r="B95" s="357" t="s">
        <v>9</v>
      </c>
      <c r="C95" s="125" t="s">
        <v>37</v>
      </c>
      <c r="D95" s="229"/>
      <c r="E95" s="230">
        <v>7.5999999999999998E-2</v>
      </c>
      <c r="F95" s="231"/>
      <c r="G95" s="147">
        <f>G93*E95</f>
        <v>18.278021408450705</v>
      </c>
      <c r="H95" s="111"/>
      <c r="I95" s="116" t="s">
        <v>156</v>
      </c>
      <c r="J95" s="117"/>
      <c r="K95" s="117"/>
      <c r="L95" s="118"/>
      <c r="M95" s="217"/>
      <c r="N95" s="262"/>
      <c r="O95" s="262"/>
      <c r="P95" s="262"/>
      <c r="Q95" s="262"/>
      <c r="R95" s="262"/>
      <c r="S95" s="262"/>
      <c r="T95" s="262"/>
      <c r="U95" s="276"/>
      <c r="V95" s="276"/>
      <c r="W95" s="276"/>
      <c r="X95" s="83"/>
    </row>
    <row r="96" spans="2:24" ht="24.95" customHeight="1" x14ac:dyDescent="0.35">
      <c r="B96" s="357" t="s">
        <v>12</v>
      </c>
      <c r="C96" s="125" t="s">
        <v>38</v>
      </c>
      <c r="D96" s="229"/>
      <c r="E96" s="232">
        <v>0.02</v>
      </c>
      <c r="F96" s="232"/>
      <c r="G96" s="147">
        <f>G93*E96</f>
        <v>4.8100056338028176</v>
      </c>
      <c r="H96" s="111"/>
      <c r="I96" s="116" t="s">
        <v>137</v>
      </c>
      <c r="J96" s="117"/>
      <c r="K96" s="117"/>
      <c r="L96" s="118"/>
      <c r="M96" s="217"/>
      <c r="N96" s="262"/>
      <c r="O96" s="262"/>
      <c r="P96" s="262"/>
      <c r="Q96" s="262"/>
      <c r="R96" s="262"/>
      <c r="S96" s="262"/>
      <c r="T96" s="262"/>
      <c r="U96" s="276"/>
      <c r="V96" s="276"/>
      <c r="W96" s="276"/>
      <c r="X96" s="83"/>
    </row>
    <row r="97" spans="2:24" ht="24.95" customHeight="1" x14ac:dyDescent="0.35">
      <c r="B97" s="357"/>
      <c r="C97" s="125"/>
      <c r="D97" s="157" t="s">
        <v>126</v>
      </c>
      <c r="E97" s="235">
        <f>E94+E95+E96</f>
        <v>0.1125</v>
      </c>
      <c r="F97" s="232"/>
      <c r="G97" s="147"/>
      <c r="H97" s="111"/>
      <c r="I97" s="247"/>
      <c r="J97" s="245"/>
      <c r="K97" s="245"/>
      <c r="L97" s="246"/>
      <c r="M97" s="260"/>
      <c r="N97" s="260"/>
      <c r="O97" s="260"/>
      <c r="P97" s="260"/>
      <c r="Q97" s="260"/>
      <c r="R97" s="260"/>
      <c r="S97" s="260"/>
      <c r="T97" s="260"/>
      <c r="U97" s="289"/>
      <c r="V97" s="289"/>
      <c r="W97" s="289"/>
      <c r="X97" s="1"/>
    </row>
    <row r="98" spans="2:24" ht="24.95" customHeight="1" thickBot="1" x14ac:dyDescent="0.4">
      <c r="B98" s="142"/>
      <c r="C98" s="143"/>
      <c r="D98" s="143"/>
      <c r="E98" s="526" t="s">
        <v>53</v>
      </c>
      <c r="F98" s="527"/>
      <c r="G98" s="144">
        <f>G91+G92+G94+G95+G96</f>
        <v>55.700281690140855</v>
      </c>
      <c r="H98" s="111"/>
      <c r="I98" s="437" t="s">
        <v>274</v>
      </c>
      <c r="J98" s="252"/>
      <c r="K98" s="252"/>
      <c r="L98" s="279"/>
      <c r="M98" s="111"/>
      <c r="N98" s="111"/>
      <c r="O98" s="111"/>
      <c r="P98" s="111"/>
      <c r="Q98" s="111"/>
      <c r="R98" s="111"/>
      <c r="S98" s="111"/>
      <c r="T98" s="266"/>
      <c r="U98" s="289"/>
      <c r="V98" s="289"/>
      <c r="W98" s="289"/>
      <c r="X98" s="1"/>
    </row>
    <row r="99" spans="2:24" ht="18" customHeight="1" thickBot="1" x14ac:dyDescent="0.4">
      <c r="B99" s="518"/>
      <c r="C99" s="519"/>
      <c r="D99" s="519"/>
      <c r="E99" s="519"/>
      <c r="F99" s="519"/>
      <c r="G99" s="520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259"/>
      <c r="V99" s="259"/>
      <c r="W99" s="259"/>
    </row>
    <row r="100" spans="2:24" ht="24.95" customHeight="1" x14ac:dyDescent="0.35">
      <c r="B100" s="521" t="s">
        <v>129</v>
      </c>
      <c r="C100" s="522"/>
      <c r="D100" s="522"/>
      <c r="E100" s="522"/>
      <c r="F100" s="522"/>
      <c r="G100" s="523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259"/>
      <c r="V100" s="259"/>
      <c r="W100" s="259"/>
    </row>
    <row r="101" spans="2:24" ht="24.95" customHeight="1" x14ac:dyDescent="0.35">
      <c r="B101" s="524" t="s">
        <v>130</v>
      </c>
      <c r="C101" s="525"/>
      <c r="D101" s="525"/>
      <c r="E101" s="525"/>
      <c r="F101" s="525"/>
      <c r="G101" s="238" t="s">
        <v>67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259"/>
      <c r="V101" s="259"/>
      <c r="W101" s="259"/>
    </row>
    <row r="102" spans="2:24" ht="24.95" customHeight="1" x14ac:dyDescent="0.35">
      <c r="B102" s="124" t="s">
        <v>6</v>
      </c>
      <c r="C102" s="512" t="s">
        <v>131</v>
      </c>
      <c r="D102" s="513"/>
      <c r="E102" s="513"/>
      <c r="F102" s="514"/>
      <c r="G102" s="147">
        <f>G24</f>
        <v>0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259"/>
      <c r="V102" s="259"/>
      <c r="W102" s="259"/>
    </row>
    <row r="103" spans="2:24" ht="24.95" customHeight="1" x14ac:dyDescent="0.35">
      <c r="B103" s="124" t="s">
        <v>7</v>
      </c>
      <c r="C103" s="512" t="s">
        <v>132</v>
      </c>
      <c r="D103" s="513"/>
      <c r="E103" s="513"/>
      <c r="F103" s="514"/>
      <c r="G103" s="147">
        <f>G56</f>
        <v>184.8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259"/>
      <c r="V103" s="259"/>
      <c r="W103" s="259"/>
    </row>
    <row r="104" spans="2:24" ht="24.95" customHeight="1" x14ac:dyDescent="0.35">
      <c r="B104" s="124" t="s">
        <v>8</v>
      </c>
      <c r="C104" s="512" t="s">
        <v>133</v>
      </c>
      <c r="D104" s="513"/>
      <c r="E104" s="513"/>
      <c r="F104" s="514"/>
      <c r="G104" s="129">
        <f>G66</f>
        <v>0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259"/>
      <c r="V104" s="259"/>
      <c r="W104" s="259"/>
    </row>
    <row r="105" spans="2:24" ht="24.95" customHeight="1" x14ac:dyDescent="0.35">
      <c r="B105" s="124" t="s">
        <v>9</v>
      </c>
      <c r="C105" s="512" t="s">
        <v>134</v>
      </c>
      <c r="D105" s="513"/>
      <c r="E105" s="513"/>
      <c r="F105" s="514"/>
      <c r="G105" s="129">
        <f>G79</f>
        <v>0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259"/>
      <c r="V105" s="259"/>
      <c r="W105" s="259"/>
    </row>
    <row r="106" spans="2:24" ht="24.95" customHeight="1" x14ac:dyDescent="0.35">
      <c r="B106" s="124" t="s">
        <v>10</v>
      </c>
      <c r="C106" s="512" t="s">
        <v>135</v>
      </c>
      <c r="D106" s="513"/>
      <c r="E106" s="513"/>
      <c r="F106" s="514"/>
      <c r="G106" s="129">
        <f>G87</f>
        <v>0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259"/>
      <c r="V106" s="259"/>
      <c r="W106" s="259"/>
    </row>
    <row r="107" spans="2:24" ht="24.95" customHeight="1" thickBot="1" x14ac:dyDescent="0.4">
      <c r="B107" s="239" t="s">
        <v>12</v>
      </c>
      <c r="C107" s="515" t="s">
        <v>136</v>
      </c>
      <c r="D107" s="516"/>
      <c r="E107" s="516"/>
      <c r="F107" s="517"/>
      <c r="G107" s="240">
        <f>G98</f>
        <v>55.700281690140855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259"/>
      <c r="V107" s="259"/>
      <c r="W107" s="259"/>
    </row>
    <row r="108" spans="2:24" ht="24.95" customHeight="1" thickBot="1" x14ac:dyDescent="0.4">
      <c r="B108" s="241"/>
      <c r="C108" s="242"/>
      <c r="D108" s="631" t="s">
        <v>138</v>
      </c>
      <c r="E108" s="631"/>
      <c r="F108" s="632"/>
      <c r="G108" s="243">
        <f>SUM(G102:G107)</f>
        <v>240.50028169014087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259"/>
      <c r="V108" s="259"/>
      <c r="W108" s="259"/>
    </row>
    <row r="109" spans="2:24" ht="18" customHeight="1" x14ac:dyDescent="0.25">
      <c r="B109" s="5"/>
      <c r="C109" s="5"/>
      <c r="D109" s="5"/>
      <c r="E109" s="5"/>
      <c r="F109" s="6"/>
      <c r="G109" s="7"/>
      <c r="J109" s="1"/>
      <c r="K109" s="1"/>
      <c r="L109" s="1"/>
      <c r="M109" s="1"/>
      <c r="N109" s="1"/>
      <c r="O109" s="1"/>
      <c r="P109" s="1"/>
    </row>
    <row r="110" spans="2:24" ht="20.25" x14ac:dyDescent="0.3">
      <c r="C110" s="19"/>
    </row>
    <row r="111" spans="2:24" x14ac:dyDescent="0.25">
      <c r="C111" s="4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</sheetData>
  <sheetProtection deleteColumns="0"/>
  <mergeCells count="121">
    <mergeCell ref="E98:F98"/>
    <mergeCell ref="D108:F108"/>
    <mergeCell ref="B1:G1"/>
    <mergeCell ref="B2:D2"/>
    <mergeCell ref="E2:G2"/>
    <mergeCell ref="B3:D3"/>
    <mergeCell ref="E3:G3"/>
    <mergeCell ref="I1:L1"/>
    <mergeCell ref="B7:D7"/>
    <mergeCell ref="E7:G7"/>
    <mergeCell ref="B8:D8"/>
    <mergeCell ref="E8:G8"/>
    <mergeCell ref="B9:D9"/>
    <mergeCell ref="E9:G9"/>
    <mergeCell ref="B4:D4"/>
    <mergeCell ref="E4:G4"/>
    <mergeCell ref="B5:D5"/>
    <mergeCell ref="E5:G5"/>
    <mergeCell ref="B6:D6"/>
    <mergeCell ref="E6:G6"/>
    <mergeCell ref="B13:D14"/>
    <mergeCell ref="E13:G13"/>
    <mergeCell ref="E14:G14"/>
    <mergeCell ref="B15:D15"/>
    <mergeCell ref="E15:G15"/>
    <mergeCell ref="B10:D10"/>
    <mergeCell ref="E10:G10"/>
    <mergeCell ref="B11:D11"/>
    <mergeCell ref="E11:G11"/>
    <mergeCell ref="B12:G12"/>
    <mergeCell ref="E24:F24"/>
    <mergeCell ref="B25:G25"/>
    <mergeCell ref="B26:G26"/>
    <mergeCell ref="B27:G27"/>
    <mergeCell ref="C28:E28"/>
    <mergeCell ref="I28:L28"/>
    <mergeCell ref="I29:L29"/>
    <mergeCell ref="B16:G16"/>
    <mergeCell ref="B17:G17"/>
    <mergeCell ref="C36:E36"/>
    <mergeCell ref="C37:E37"/>
    <mergeCell ref="C38:E38"/>
    <mergeCell ref="I38:L38"/>
    <mergeCell ref="C29:D29"/>
    <mergeCell ref="C30:D30"/>
    <mergeCell ref="C32:F32"/>
    <mergeCell ref="B34:G34"/>
    <mergeCell ref="C35:E35"/>
    <mergeCell ref="I35:L35"/>
    <mergeCell ref="C42:E42"/>
    <mergeCell ref="C43:E43"/>
    <mergeCell ref="B45:G45"/>
    <mergeCell ref="C46:F46"/>
    <mergeCell ref="I46:L46"/>
    <mergeCell ref="I47:L48"/>
    <mergeCell ref="I49:L50"/>
    <mergeCell ref="C39:E39"/>
    <mergeCell ref="C40:E40"/>
    <mergeCell ref="C41:E41"/>
    <mergeCell ref="C51:F51"/>
    <mergeCell ref="I51:K51"/>
    <mergeCell ref="C52:F52"/>
    <mergeCell ref="C53:F53"/>
    <mergeCell ref="C54:F54"/>
    <mergeCell ref="I55:T55"/>
    <mergeCell ref="I52:K52"/>
    <mergeCell ref="I53:K53"/>
    <mergeCell ref="B47:B48"/>
    <mergeCell ref="C47:C48"/>
    <mergeCell ref="G47:G48"/>
    <mergeCell ref="B49:B50"/>
    <mergeCell ref="C49:D50"/>
    <mergeCell ref="G49:G50"/>
    <mergeCell ref="I62:K62"/>
    <mergeCell ref="C63:E63"/>
    <mergeCell ref="C64:E64"/>
    <mergeCell ref="C60:E60"/>
    <mergeCell ref="I60:K60"/>
    <mergeCell ref="C61:E61"/>
    <mergeCell ref="I61:K61"/>
    <mergeCell ref="I63:L63"/>
    <mergeCell ref="E56:F56"/>
    <mergeCell ref="I56:T57"/>
    <mergeCell ref="B57:G57"/>
    <mergeCell ref="B58:G58"/>
    <mergeCell ref="C59:E59"/>
    <mergeCell ref="I59:L59"/>
    <mergeCell ref="C73:E73"/>
    <mergeCell ref="C74:E74"/>
    <mergeCell ref="C75:E75"/>
    <mergeCell ref="C70:E70"/>
    <mergeCell ref="C71:E71"/>
    <mergeCell ref="C72:E72"/>
    <mergeCell ref="C65:E65"/>
    <mergeCell ref="I65:K65"/>
    <mergeCell ref="B67:G67"/>
    <mergeCell ref="B68:G68"/>
    <mergeCell ref="C69:E69"/>
    <mergeCell ref="B89:G89"/>
    <mergeCell ref="C83:F83"/>
    <mergeCell ref="C84:F84"/>
    <mergeCell ref="C85:F85"/>
    <mergeCell ref="C86:F86"/>
    <mergeCell ref="E87:F87"/>
    <mergeCell ref="I92:L92"/>
    <mergeCell ref="C76:E76"/>
    <mergeCell ref="C78:F78"/>
    <mergeCell ref="E79:F79"/>
    <mergeCell ref="B80:G80"/>
    <mergeCell ref="B81:G81"/>
    <mergeCell ref="C82:F82"/>
    <mergeCell ref="I83:I84"/>
    <mergeCell ref="C103:F103"/>
    <mergeCell ref="C104:F104"/>
    <mergeCell ref="C105:F105"/>
    <mergeCell ref="C106:F106"/>
    <mergeCell ref="C107:F107"/>
    <mergeCell ref="B99:G99"/>
    <mergeCell ref="B100:G100"/>
    <mergeCell ref="B101:F101"/>
    <mergeCell ref="C102:F102"/>
  </mergeCells>
  <hyperlinks>
    <hyperlink ref="J2" location="RESUMO!A1" display="&lt;-RESUMO"/>
    <hyperlink ref="I66" r:id="rId1"/>
    <hyperlink ref="I79" r:id="rId2"/>
    <hyperlink ref="I98" r:id="rId3"/>
    <hyperlink ref="I83:I84" location="'UNIFORMES E EPI''S'!A1" display="Valor obtido na aba &quot;Uniformes e Epi's&quot;"/>
  </hyperlinks>
  <pageMargins left="0.511811024" right="0.511811024" top="0.78740157499999996" bottom="0.78740157499999996" header="0.31496062000000002" footer="0.31496062000000002"/>
  <pageSetup paperSize="9" scale="50" fitToHeight="0" orientation="portrait" r:id="rId4"/>
  <legacyDrawing r:id="rId5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111"/>
  <sheetViews>
    <sheetView topLeftCell="A79" zoomScale="60" zoomScaleNormal="60" workbookViewId="0">
      <selection activeCell="C51" sqref="C51:F51"/>
    </sheetView>
  </sheetViews>
  <sheetFormatPr defaultRowHeight="15" x14ac:dyDescent="0.25"/>
  <cols>
    <col min="1" max="1" width="3.28515625" style="8" customWidth="1"/>
    <col min="2" max="2" width="8.5703125" style="8" customWidth="1"/>
    <col min="3" max="3" width="45.85546875" style="8" customWidth="1"/>
    <col min="4" max="4" width="33.28515625" style="8" customWidth="1"/>
    <col min="5" max="5" width="35.42578125" style="8" customWidth="1"/>
    <col min="6" max="6" width="29.5703125" style="8" customWidth="1"/>
    <col min="7" max="7" width="25.5703125" style="8" customWidth="1"/>
    <col min="8" max="8" width="2.28515625" style="8" customWidth="1"/>
    <col min="9" max="9" width="60.7109375" style="8" customWidth="1"/>
    <col min="10" max="11" width="55.7109375" style="8" customWidth="1"/>
    <col min="12" max="12" width="4.140625" style="8" customWidth="1"/>
    <col min="13" max="13" width="12.5703125" style="8" customWidth="1"/>
    <col min="14" max="14" width="13.85546875" style="8" customWidth="1"/>
    <col min="15" max="15" width="14" style="8" customWidth="1"/>
    <col min="16" max="16" width="14.28515625" style="8" customWidth="1"/>
    <col min="17" max="17" width="15.140625" style="8" customWidth="1"/>
    <col min="18" max="18" width="16" style="8" customWidth="1"/>
    <col min="19" max="19" width="14.7109375" style="8" customWidth="1"/>
    <col min="20" max="20" width="13" style="8" customWidth="1"/>
    <col min="21" max="16384" width="9.140625" style="8"/>
  </cols>
  <sheetData>
    <row r="1" spans="2:23" ht="26.25" customHeight="1" thickBot="1" x14ac:dyDescent="0.4">
      <c r="B1" s="610" t="s">
        <v>39</v>
      </c>
      <c r="C1" s="611"/>
      <c r="D1" s="611"/>
      <c r="E1" s="611"/>
      <c r="F1" s="611"/>
      <c r="G1" s="612"/>
      <c r="H1" s="110"/>
      <c r="I1" s="503" t="s">
        <v>54</v>
      </c>
      <c r="J1" s="503"/>
      <c r="K1" s="503"/>
      <c r="L1" s="503"/>
      <c r="M1" s="258"/>
      <c r="N1" s="258"/>
      <c r="O1" s="258"/>
      <c r="P1" s="258"/>
      <c r="Q1" s="258"/>
      <c r="R1" s="258"/>
      <c r="S1" s="258"/>
      <c r="T1" s="258"/>
      <c r="U1" s="259"/>
      <c r="V1" s="259"/>
      <c r="W1" s="259"/>
    </row>
    <row r="2" spans="2:23" ht="24.95" customHeight="1" x14ac:dyDescent="0.35">
      <c r="B2" s="613" t="s">
        <v>0</v>
      </c>
      <c r="C2" s="614"/>
      <c r="D2" s="614"/>
      <c r="E2" s="615"/>
      <c r="F2" s="616"/>
      <c r="G2" s="617"/>
      <c r="H2" s="111"/>
      <c r="I2" s="291" t="s">
        <v>58</v>
      </c>
      <c r="J2" s="426" t="s">
        <v>294</v>
      </c>
      <c r="K2" s="273"/>
      <c r="L2" s="273"/>
      <c r="M2" s="260"/>
      <c r="N2" s="260"/>
      <c r="O2" s="260"/>
      <c r="P2" s="260"/>
      <c r="Q2" s="260"/>
      <c r="R2" s="260"/>
      <c r="S2" s="260"/>
      <c r="T2" s="260"/>
      <c r="U2" s="259"/>
      <c r="V2" s="259"/>
      <c r="W2" s="259"/>
    </row>
    <row r="3" spans="2:23" ht="24.95" customHeight="1" x14ac:dyDescent="0.35">
      <c r="B3" s="596" t="s">
        <v>1</v>
      </c>
      <c r="C3" s="597"/>
      <c r="D3" s="597"/>
      <c r="E3" s="595"/>
      <c r="F3" s="547"/>
      <c r="G3" s="548"/>
      <c r="H3" s="115"/>
      <c r="I3" s="292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59"/>
      <c r="V3" s="259"/>
      <c r="W3" s="259"/>
    </row>
    <row r="4" spans="2:23" ht="24.95" customHeight="1" x14ac:dyDescent="0.35">
      <c r="B4" s="596" t="s">
        <v>2</v>
      </c>
      <c r="C4" s="597"/>
      <c r="D4" s="597"/>
      <c r="E4" s="595"/>
      <c r="F4" s="547"/>
      <c r="G4" s="548"/>
      <c r="H4" s="115"/>
      <c r="I4" s="292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59"/>
      <c r="W4" s="259"/>
    </row>
    <row r="5" spans="2:23" ht="24.95" customHeight="1" x14ac:dyDescent="0.35">
      <c r="B5" s="598" t="s">
        <v>55</v>
      </c>
      <c r="C5" s="599"/>
      <c r="D5" s="600"/>
      <c r="E5" s="601"/>
      <c r="F5" s="602"/>
      <c r="G5" s="603"/>
      <c r="H5" s="115"/>
      <c r="I5" s="292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59"/>
      <c r="W5" s="259"/>
    </row>
    <row r="6" spans="2:23" ht="24.95" customHeight="1" x14ac:dyDescent="0.35">
      <c r="B6" s="596" t="s">
        <v>3</v>
      </c>
      <c r="C6" s="597"/>
      <c r="D6" s="597"/>
      <c r="E6" s="595" t="s">
        <v>56</v>
      </c>
      <c r="F6" s="547"/>
      <c r="G6" s="548"/>
      <c r="H6" s="115"/>
      <c r="I6" s="292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59"/>
      <c r="V6" s="259"/>
      <c r="W6" s="259"/>
    </row>
    <row r="7" spans="2:23" ht="24.95" customHeight="1" x14ac:dyDescent="0.35">
      <c r="B7" s="618" t="s">
        <v>40</v>
      </c>
      <c r="C7" s="619"/>
      <c r="D7" s="619"/>
      <c r="E7" s="601"/>
      <c r="F7" s="602"/>
      <c r="G7" s="603"/>
      <c r="H7" s="115"/>
      <c r="I7" s="292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59"/>
      <c r="V7" s="259"/>
      <c r="W7" s="259"/>
    </row>
    <row r="8" spans="2:23" ht="24.95" customHeight="1" x14ac:dyDescent="0.35">
      <c r="B8" s="607" t="s">
        <v>57</v>
      </c>
      <c r="C8" s="608"/>
      <c r="D8" s="609"/>
      <c r="E8" s="601"/>
      <c r="F8" s="602"/>
      <c r="G8" s="603"/>
      <c r="H8" s="115"/>
      <c r="I8" s="292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59"/>
      <c r="V8" s="259"/>
      <c r="W8" s="259"/>
    </row>
    <row r="9" spans="2:23" ht="24.95" customHeight="1" x14ac:dyDescent="0.35">
      <c r="B9" s="607" t="s">
        <v>45</v>
      </c>
      <c r="C9" s="608"/>
      <c r="D9" s="609"/>
      <c r="E9" s="595" t="s">
        <v>204</v>
      </c>
      <c r="F9" s="547"/>
      <c r="G9" s="548"/>
      <c r="H9" s="111"/>
      <c r="I9" s="292" t="s">
        <v>59</v>
      </c>
      <c r="J9" s="262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59"/>
      <c r="V9" s="259"/>
      <c r="W9" s="259"/>
    </row>
    <row r="10" spans="2:23" ht="24.95" customHeight="1" x14ac:dyDescent="0.35">
      <c r="B10" s="596" t="s">
        <v>4</v>
      </c>
      <c r="C10" s="597"/>
      <c r="D10" s="597"/>
      <c r="E10" s="595">
        <v>12</v>
      </c>
      <c r="F10" s="547"/>
      <c r="G10" s="548"/>
      <c r="H10" s="115"/>
      <c r="I10" s="292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59"/>
      <c r="V10" s="259"/>
      <c r="W10" s="259"/>
    </row>
    <row r="11" spans="2:23" ht="24.95" customHeight="1" x14ac:dyDescent="0.35">
      <c r="B11" s="598" t="s">
        <v>122</v>
      </c>
      <c r="C11" s="599"/>
      <c r="D11" s="600"/>
      <c r="E11" s="601" t="s">
        <v>123</v>
      </c>
      <c r="F11" s="602"/>
      <c r="G11" s="603"/>
      <c r="H11" s="115"/>
      <c r="I11" s="292" t="s">
        <v>124</v>
      </c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59"/>
      <c r="V11" s="259"/>
      <c r="W11" s="259"/>
    </row>
    <row r="12" spans="2:23" ht="24.95" customHeight="1" x14ac:dyDescent="0.35">
      <c r="B12" s="604"/>
      <c r="C12" s="605"/>
      <c r="D12" s="605"/>
      <c r="E12" s="605"/>
      <c r="F12" s="595"/>
      <c r="G12" s="606"/>
      <c r="H12" s="115"/>
      <c r="I12" s="292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59"/>
      <c r="V12" s="259"/>
      <c r="W12" s="259"/>
    </row>
    <row r="13" spans="2:23" ht="24.95" customHeight="1" x14ac:dyDescent="0.35">
      <c r="B13" s="581" t="s">
        <v>41</v>
      </c>
      <c r="C13" s="582"/>
      <c r="D13" s="583"/>
      <c r="E13" s="587" t="s">
        <v>172</v>
      </c>
      <c r="F13" s="588"/>
      <c r="G13" s="589"/>
      <c r="H13" s="115"/>
      <c r="I13" s="292"/>
      <c r="J13" s="262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59"/>
      <c r="V13" s="259"/>
      <c r="W13" s="259"/>
    </row>
    <row r="14" spans="2:23" ht="24.95" customHeight="1" x14ac:dyDescent="0.35">
      <c r="B14" s="584"/>
      <c r="C14" s="585"/>
      <c r="D14" s="586"/>
      <c r="E14" s="590" t="s">
        <v>280</v>
      </c>
      <c r="F14" s="591"/>
      <c r="G14" s="592"/>
      <c r="H14" s="115"/>
      <c r="I14" s="292"/>
      <c r="J14" s="262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59"/>
      <c r="V14" s="259"/>
      <c r="W14" s="259"/>
    </row>
    <row r="15" spans="2:23" ht="24.95" customHeight="1" thickBot="1" x14ac:dyDescent="0.4">
      <c r="B15" s="593" t="s">
        <v>42</v>
      </c>
      <c r="C15" s="594"/>
      <c r="D15" s="594"/>
      <c r="E15" s="595">
        <v>1</v>
      </c>
      <c r="F15" s="547"/>
      <c r="G15" s="548"/>
      <c r="H15" s="115"/>
      <c r="I15" s="293"/>
      <c r="J15" s="262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59"/>
      <c r="V15" s="259"/>
      <c r="W15" s="259"/>
    </row>
    <row r="16" spans="2:23" ht="24.95" customHeight="1" x14ac:dyDescent="0.35">
      <c r="B16" s="578" t="s">
        <v>5</v>
      </c>
      <c r="C16" s="579"/>
      <c r="D16" s="579"/>
      <c r="E16" s="579"/>
      <c r="F16" s="579"/>
      <c r="G16" s="580"/>
      <c r="H16" s="115"/>
      <c r="I16" s="115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59"/>
      <c r="V16" s="259"/>
      <c r="W16" s="259"/>
    </row>
    <row r="17" spans="2:23" ht="24.95" customHeight="1" thickBot="1" x14ac:dyDescent="0.4">
      <c r="B17" s="533" t="s">
        <v>49</v>
      </c>
      <c r="C17" s="528"/>
      <c r="D17" s="528"/>
      <c r="E17" s="528"/>
      <c r="F17" s="528"/>
      <c r="G17" s="534"/>
      <c r="H17" s="115"/>
      <c r="I17" s="115"/>
      <c r="J17" s="111"/>
      <c r="K17" s="111"/>
      <c r="L17" s="111"/>
      <c r="M17" s="260"/>
      <c r="N17" s="260"/>
      <c r="O17" s="260"/>
      <c r="P17" s="260"/>
      <c r="Q17" s="260"/>
      <c r="R17" s="260"/>
      <c r="S17" s="260"/>
      <c r="T17" s="260"/>
      <c r="U17" s="259"/>
      <c r="V17" s="259"/>
      <c r="W17" s="259"/>
    </row>
    <row r="18" spans="2:23" ht="24.95" customHeight="1" x14ac:dyDescent="0.35">
      <c r="B18" s="347" t="s">
        <v>62</v>
      </c>
      <c r="C18" s="346" t="s">
        <v>63</v>
      </c>
      <c r="D18" s="348" t="s">
        <v>64</v>
      </c>
      <c r="E18" s="348" t="s">
        <v>65</v>
      </c>
      <c r="F18" s="348" t="s">
        <v>66</v>
      </c>
      <c r="G18" s="123" t="s">
        <v>67</v>
      </c>
      <c r="H18" s="115"/>
      <c r="I18" s="112" t="s">
        <v>58</v>
      </c>
      <c r="J18" s="113"/>
      <c r="K18" s="113"/>
      <c r="L18" s="114"/>
      <c r="M18" s="260"/>
      <c r="N18" s="260"/>
      <c r="O18" s="260"/>
      <c r="P18" s="260"/>
      <c r="Q18" s="260"/>
      <c r="R18" s="260"/>
      <c r="S18" s="260"/>
      <c r="T18" s="260"/>
      <c r="U18" s="259"/>
      <c r="V18" s="259"/>
      <c r="W18" s="259"/>
    </row>
    <row r="19" spans="2:23" ht="24.95" customHeight="1" x14ac:dyDescent="0.35">
      <c r="B19" s="124" t="s">
        <v>6</v>
      </c>
      <c r="C19" s="125" t="s">
        <v>43</v>
      </c>
      <c r="D19" s="126" t="s">
        <v>68</v>
      </c>
      <c r="E19" s="127">
        <v>1</v>
      </c>
      <c r="F19" s="128">
        <v>0</v>
      </c>
      <c r="G19" s="129">
        <f>F19</f>
        <v>0</v>
      </c>
      <c r="H19" s="111"/>
      <c r="I19" s="369" t="s">
        <v>61</v>
      </c>
      <c r="J19" s="382"/>
      <c r="K19" s="245"/>
      <c r="L19" s="246"/>
      <c r="M19" s="260"/>
      <c r="N19" s="260"/>
      <c r="O19" s="260"/>
      <c r="P19" s="260"/>
      <c r="Q19" s="260"/>
      <c r="R19" s="260"/>
      <c r="S19" s="260"/>
      <c r="T19" s="260"/>
      <c r="U19" s="259"/>
      <c r="V19" s="259"/>
      <c r="W19" s="259"/>
    </row>
    <row r="20" spans="2:23" ht="24.95" customHeight="1" x14ac:dyDescent="0.35">
      <c r="B20" s="124" t="s">
        <v>7</v>
      </c>
      <c r="C20" s="125" t="s">
        <v>44</v>
      </c>
      <c r="D20" s="126" t="s">
        <v>68</v>
      </c>
      <c r="E20" s="127">
        <v>220</v>
      </c>
      <c r="F20" s="132">
        <f>(G19+G21)/E20</f>
        <v>0.69000000000000006</v>
      </c>
      <c r="G20" s="129">
        <f>F20</f>
        <v>0.69000000000000006</v>
      </c>
      <c r="H20" s="111"/>
      <c r="I20" s="116" t="s">
        <v>159</v>
      </c>
      <c r="J20" s="117"/>
      <c r="K20" s="117"/>
      <c r="L20" s="118"/>
      <c r="M20" s="262"/>
      <c r="N20" s="262"/>
      <c r="O20" s="262"/>
      <c r="P20" s="262"/>
      <c r="Q20" s="260"/>
      <c r="R20" s="260"/>
      <c r="S20" s="260"/>
      <c r="T20" s="260"/>
      <c r="U20" s="259"/>
      <c r="V20" s="259"/>
      <c r="W20" s="259"/>
    </row>
    <row r="21" spans="2:23" ht="24.95" customHeight="1" x14ac:dyDescent="0.35">
      <c r="B21" s="124" t="s">
        <v>8</v>
      </c>
      <c r="C21" s="125" t="s">
        <v>180</v>
      </c>
      <c r="D21" s="133">
        <v>0.1</v>
      </c>
      <c r="E21" s="134">
        <v>0</v>
      </c>
      <c r="F21" s="132">
        <f>D21*1518</f>
        <v>151.80000000000001</v>
      </c>
      <c r="G21" s="129">
        <f>F21</f>
        <v>151.80000000000001</v>
      </c>
      <c r="H21" s="111"/>
      <c r="I21" s="622" t="s">
        <v>279</v>
      </c>
      <c r="J21" s="623"/>
      <c r="K21" s="623"/>
      <c r="L21" s="624"/>
      <c r="M21" s="284"/>
      <c r="N21" s="284"/>
      <c r="O21" s="284"/>
      <c r="P21" s="284"/>
      <c r="Q21" s="284"/>
      <c r="R21" s="284"/>
      <c r="S21" s="284"/>
      <c r="T21" s="284"/>
      <c r="U21" s="259"/>
      <c r="V21" s="259"/>
      <c r="W21" s="259"/>
    </row>
    <row r="22" spans="2:23" ht="24.95" customHeight="1" x14ac:dyDescent="0.35">
      <c r="B22" s="124" t="s">
        <v>9</v>
      </c>
      <c r="C22" s="125" t="s">
        <v>69</v>
      </c>
      <c r="D22" s="133">
        <v>0</v>
      </c>
      <c r="E22" s="134">
        <v>0</v>
      </c>
      <c r="F22" s="132">
        <f>F20*D22</f>
        <v>0</v>
      </c>
      <c r="G22" s="129">
        <f>F22*E22</f>
        <v>0</v>
      </c>
      <c r="H22" s="111"/>
      <c r="I22" s="135"/>
      <c r="J22" s="136"/>
      <c r="K22" s="136"/>
      <c r="L22" s="137"/>
      <c r="M22" s="264"/>
      <c r="N22" s="264"/>
      <c r="O22" s="264"/>
      <c r="P22" s="264"/>
      <c r="Q22" s="264"/>
      <c r="R22" s="264"/>
      <c r="S22" s="264"/>
      <c r="T22" s="264"/>
      <c r="U22" s="259"/>
      <c r="V22" s="259"/>
      <c r="W22" s="259"/>
    </row>
    <row r="23" spans="2:23" ht="24.95" customHeight="1" thickBot="1" x14ac:dyDescent="0.4">
      <c r="B23" s="124" t="s">
        <v>10</v>
      </c>
      <c r="C23" s="125" t="s">
        <v>11</v>
      </c>
      <c r="D23" s="138"/>
      <c r="E23" s="132" t="s">
        <v>46</v>
      </c>
      <c r="F23" s="132"/>
      <c r="G23" s="129"/>
      <c r="H23" s="139"/>
      <c r="I23" s="140" t="s">
        <v>154</v>
      </c>
      <c r="J23" s="141"/>
      <c r="K23" s="141"/>
      <c r="L23" s="119"/>
      <c r="M23" s="262"/>
      <c r="N23" s="262"/>
      <c r="O23" s="262"/>
      <c r="P23" s="262"/>
      <c r="Q23" s="262"/>
      <c r="R23" s="262"/>
      <c r="S23" s="262"/>
      <c r="T23" s="262"/>
      <c r="U23" s="259"/>
      <c r="V23" s="259"/>
      <c r="W23" s="259"/>
    </row>
    <row r="24" spans="2:23" ht="24.95" customHeight="1" x14ac:dyDescent="0.35">
      <c r="B24" s="142"/>
      <c r="C24" s="143"/>
      <c r="D24" s="143"/>
      <c r="E24" s="528" t="s">
        <v>50</v>
      </c>
      <c r="F24" s="529"/>
      <c r="G24" s="144">
        <f>G19+G21+G22</f>
        <v>151.80000000000001</v>
      </c>
      <c r="H24" s="139"/>
      <c r="I24" s="139"/>
      <c r="J24" s="111"/>
      <c r="K24" s="111"/>
      <c r="L24" s="111"/>
      <c r="M24" s="260"/>
      <c r="N24" s="260"/>
      <c r="O24" s="260"/>
      <c r="P24" s="260"/>
      <c r="Q24" s="260"/>
      <c r="R24" s="260"/>
      <c r="S24" s="260"/>
      <c r="T24" s="260"/>
      <c r="U24" s="259"/>
      <c r="V24" s="259"/>
      <c r="W24" s="259"/>
    </row>
    <row r="25" spans="2:23" ht="21" x14ac:dyDescent="0.35">
      <c r="B25" s="546"/>
      <c r="C25" s="547"/>
      <c r="D25" s="547"/>
      <c r="E25" s="547"/>
      <c r="F25" s="547"/>
      <c r="G25" s="548"/>
      <c r="H25" s="115"/>
      <c r="I25" s="115"/>
      <c r="J25" s="111"/>
      <c r="K25" s="111"/>
      <c r="L25" s="111"/>
      <c r="M25" s="260"/>
      <c r="N25" s="260"/>
      <c r="O25" s="260"/>
      <c r="P25" s="260"/>
      <c r="Q25" s="260"/>
      <c r="R25" s="260"/>
      <c r="S25" s="260"/>
      <c r="T25" s="260"/>
      <c r="U25" s="259"/>
      <c r="V25" s="259"/>
      <c r="W25" s="259"/>
    </row>
    <row r="26" spans="2:23" ht="24.95" customHeight="1" x14ac:dyDescent="0.35">
      <c r="B26" s="533" t="s">
        <v>13</v>
      </c>
      <c r="C26" s="528"/>
      <c r="D26" s="528"/>
      <c r="E26" s="528"/>
      <c r="F26" s="528"/>
      <c r="G26" s="534"/>
      <c r="H26" s="115"/>
      <c r="I26" s="115"/>
      <c r="J26" s="111"/>
      <c r="K26" s="111"/>
      <c r="L26" s="111"/>
      <c r="M26" s="260"/>
      <c r="N26" s="260"/>
      <c r="O26" s="260"/>
      <c r="P26" s="260"/>
      <c r="Q26" s="260"/>
      <c r="R26" s="260"/>
      <c r="S26" s="260"/>
      <c r="T26" s="260"/>
      <c r="U26" s="259"/>
      <c r="V26" s="259"/>
      <c r="W26" s="259"/>
    </row>
    <row r="27" spans="2:23" ht="24.95" customHeight="1" thickBot="1" x14ac:dyDescent="0.4">
      <c r="B27" s="552" t="s">
        <v>72</v>
      </c>
      <c r="C27" s="553"/>
      <c r="D27" s="553"/>
      <c r="E27" s="553"/>
      <c r="F27" s="553"/>
      <c r="G27" s="554"/>
      <c r="H27" s="115"/>
      <c r="I27" s="115"/>
      <c r="J27" s="111"/>
      <c r="K27" s="111"/>
      <c r="L27" s="111"/>
      <c r="M27" s="260"/>
      <c r="N27" s="260"/>
      <c r="O27" s="260"/>
      <c r="P27" s="260"/>
      <c r="Q27" s="260"/>
      <c r="R27" s="260"/>
      <c r="S27" s="260"/>
      <c r="T27" s="260"/>
      <c r="U27" s="259"/>
      <c r="V27" s="259"/>
      <c r="W27" s="259"/>
    </row>
    <row r="28" spans="2:23" ht="24.95" customHeight="1" x14ac:dyDescent="0.35">
      <c r="B28" s="347" t="s">
        <v>73</v>
      </c>
      <c r="C28" s="576" t="s">
        <v>74</v>
      </c>
      <c r="D28" s="555"/>
      <c r="E28" s="577"/>
      <c r="F28" s="348" t="s">
        <v>64</v>
      </c>
      <c r="G28" s="123" t="s">
        <v>67</v>
      </c>
      <c r="H28" s="115"/>
      <c r="I28" s="647" t="s">
        <v>58</v>
      </c>
      <c r="J28" s="648"/>
      <c r="K28" s="648"/>
      <c r="L28" s="649"/>
      <c r="M28" s="260"/>
      <c r="N28" s="260"/>
      <c r="O28" s="260"/>
      <c r="P28" s="260"/>
      <c r="Q28" s="260"/>
      <c r="R28" s="260"/>
      <c r="S28" s="260"/>
      <c r="T28" s="260"/>
      <c r="U28" s="259"/>
      <c r="V28" s="259"/>
      <c r="W28" s="259"/>
    </row>
    <row r="29" spans="2:23" ht="53.25" customHeight="1" x14ac:dyDescent="0.35">
      <c r="B29" s="124" t="s">
        <v>6</v>
      </c>
      <c r="C29" s="531" t="s">
        <v>75</v>
      </c>
      <c r="D29" s="542"/>
      <c r="E29" s="146" t="s">
        <v>76</v>
      </c>
      <c r="F29" s="146">
        <v>8.3299999999999999E-2</v>
      </c>
      <c r="G29" s="147">
        <f>G24*F29</f>
        <v>12.64494</v>
      </c>
      <c r="H29" s="115"/>
      <c r="I29" s="504" t="s">
        <v>79</v>
      </c>
      <c r="J29" s="505"/>
      <c r="K29" s="505"/>
      <c r="L29" s="506"/>
      <c r="M29" s="262"/>
      <c r="N29" s="262"/>
      <c r="O29" s="262"/>
      <c r="P29" s="262"/>
      <c r="Q29" s="262"/>
      <c r="R29" s="262"/>
      <c r="S29" s="262"/>
      <c r="T29" s="262"/>
      <c r="U29" s="259"/>
      <c r="V29" s="259"/>
      <c r="W29" s="259"/>
    </row>
    <row r="30" spans="2:23" ht="24.95" customHeight="1" thickBot="1" x14ac:dyDescent="0.4">
      <c r="B30" s="124" t="s">
        <v>7</v>
      </c>
      <c r="C30" s="531" t="s">
        <v>48</v>
      </c>
      <c r="D30" s="542"/>
      <c r="E30" s="148" t="s">
        <v>77</v>
      </c>
      <c r="F30" s="148">
        <v>0.121</v>
      </c>
      <c r="G30" s="147">
        <f>G24*F30</f>
        <v>18.367800000000003</v>
      </c>
      <c r="H30" s="115"/>
      <c r="I30" s="140" t="s">
        <v>80</v>
      </c>
      <c r="J30" s="252"/>
      <c r="K30" s="252"/>
      <c r="L30" s="279"/>
      <c r="M30" s="260"/>
      <c r="N30" s="260"/>
      <c r="O30" s="260"/>
      <c r="P30" s="260"/>
      <c r="Q30" s="260"/>
      <c r="R30" s="260"/>
      <c r="S30" s="260"/>
      <c r="T30" s="260"/>
      <c r="U30" s="259"/>
      <c r="V30" s="259"/>
      <c r="W30" s="259"/>
    </row>
    <row r="31" spans="2:23" ht="24.95" customHeight="1" x14ac:dyDescent="0.35">
      <c r="B31" s="149"/>
      <c r="C31" s="150"/>
      <c r="D31" s="150"/>
      <c r="E31" s="151"/>
      <c r="F31" s="152" t="s">
        <v>71</v>
      </c>
      <c r="G31" s="153">
        <f>G29+G30</f>
        <v>31.012740000000001</v>
      </c>
      <c r="H31" s="115"/>
      <c r="I31" s="115"/>
      <c r="J31" s="111"/>
      <c r="K31" s="111"/>
      <c r="L31" s="111"/>
      <c r="M31" s="260"/>
      <c r="N31" s="260"/>
      <c r="O31" s="260"/>
      <c r="P31" s="260"/>
      <c r="Q31" s="260"/>
      <c r="R31" s="260"/>
      <c r="S31" s="260"/>
      <c r="T31" s="260"/>
      <c r="U31" s="259"/>
      <c r="V31" s="259"/>
      <c r="W31" s="259"/>
    </row>
    <row r="32" spans="2:23" ht="24.95" customHeight="1" x14ac:dyDescent="0.35">
      <c r="B32" s="124" t="s">
        <v>8</v>
      </c>
      <c r="C32" s="570" t="s">
        <v>78</v>
      </c>
      <c r="D32" s="571"/>
      <c r="E32" s="571"/>
      <c r="F32" s="572"/>
      <c r="G32" s="154">
        <f>F44*G31</f>
        <v>12.343070520000003</v>
      </c>
      <c r="H32" s="115"/>
      <c r="I32" s="115"/>
      <c r="J32" s="111"/>
      <c r="K32" s="111"/>
      <c r="L32" s="111"/>
      <c r="M32" s="260"/>
      <c r="N32" s="260"/>
      <c r="O32" s="260"/>
      <c r="P32" s="260"/>
      <c r="Q32" s="260"/>
      <c r="R32" s="260"/>
      <c r="S32" s="260"/>
      <c r="T32" s="260"/>
      <c r="U32" s="276"/>
      <c r="V32" s="259"/>
      <c r="W32" s="259"/>
    </row>
    <row r="33" spans="2:23" ht="24.95" customHeight="1" x14ac:dyDescent="0.35">
      <c r="B33" s="155"/>
      <c r="C33" s="156"/>
      <c r="D33" s="156"/>
      <c r="E33" s="156"/>
      <c r="F33" s="157" t="s">
        <v>84</v>
      </c>
      <c r="G33" s="158">
        <f>G31+G32</f>
        <v>43.355810520000006</v>
      </c>
      <c r="H33" s="115"/>
      <c r="I33" s="115"/>
      <c r="J33" s="111"/>
      <c r="K33" s="111"/>
      <c r="L33" s="111"/>
      <c r="M33" s="260"/>
      <c r="N33" s="260"/>
      <c r="O33" s="260"/>
      <c r="P33" s="260"/>
      <c r="Q33" s="260"/>
      <c r="R33" s="260"/>
      <c r="S33" s="260"/>
      <c r="T33" s="260"/>
      <c r="U33" s="276"/>
      <c r="V33" s="259"/>
      <c r="W33" s="259"/>
    </row>
    <row r="34" spans="2:23" ht="48" customHeight="1" thickBot="1" x14ac:dyDescent="0.4">
      <c r="B34" s="573" t="s">
        <v>82</v>
      </c>
      <c r="C34" s="574"/>
      <c r="D34" s="574"/>
      <c r="E34" s="574"/>
      <c r="F34" s="574"/>
      <c r="G34" s="575"/>
      <c r="H34" s="111"/>
      <c r="I34" s="111"/>
      <c r="J34" s="111"/>
      <c r="K34" s="111"/>
      <c r="L34" s="111"/>
      <c r="M34" s="260"/>
      <c r="N34" s="260"/>
      <c r="O34" s="260"/>
      <c r="P34" s="260"/>
      <c r="Q34" s="260"/>
      <c r="R34" s="260"/>
      <c r="S34" s="260"/>
      <c r="T34" s="260"/>
      <c r="U34" s="276"/>
      <c r="V34" s="259"/>
      <c r="W34" s="259"/>
    </row>
    <row r="35" spans="2:23" ht="24.95" customHeight="1" x14ac:dyDescent="0.35">
      <c r="B35" s="159" t="s">
        <v>81</v>
      </c>
      <c r="C35" s="569" t="s">
        <v>83</v>
      </c>
      <c r="D35" s="569"/>
      <c r="E35" s="569"/>
      <c r="F35" s="350" t="s">
        <v>64</v>
      </c>
      <c r="G35" s="161" t="s">
        <v>67</v>
      </c>
      <c r="H35" s="111"/>
      <c r="I35" s="647" t="s">
        <v>58</v>
      </c>
      <c r="J35" s="648"/>
      <c r="K35" s="648"/>
      <c r="L35" s="649"/>
      <c r="M35" s="260"/>
      <c r="N35" s="260"/>
      <c r="O35" s="260"/>
      <c r="P35" s="260"/>
      <c r="Q35" s="260"/>
      <c r="R35" s="260"/>
      <c r="S35" s="260"/>
      <c r="T35" s="260"/>
      <c r="U35" s="276"/>
      <c r="V35" s="259"/>
      <c r="W35" s="259"/>
    </row>
    <row r="36" spans="2:23" ht="24.95" customHeight="1" x14ac:dyDescent="0.35">
      <c r="B36" s="357" t="s">
        <v>6</v>
      </c>
      <c r="C36" s="541" t="s">
        <v>14</v>
      </c>
      <c r="D36" s="531"/>
      <c r="E36" s="542"/>
      <c r="F36" s="146">
        <v>0.2</v>
      </c>
      <c r="G36" s="163">
        <f>G24*F36</f>
        <v>30.360000000000003</v>
      </c>
      <c r="H36" s="111"/>
      <c r="I36" s="116" t="s">
        <v>85</v>
      </c>
      <c r="J36" s="117"/>
      <c r="K36" s="117"/>
      <c r="L36" s="118"/>
      <c r="M36" s="262"/>
      <c r="N36" s="262"/>
      <c r="O36" s="262"/>
      <c r="P36" s="262"/>
      <c r="Q36" s="262"/>
      <c r="R36" s="262"/>
      <c r="S36" s="262"/>
      <c r="T36" s="262"/>
      <c r="U36" s="276"/>
      <c r="V36" s="259"/>
      <c r="W36" s="259"/>
    </row>
    <row r="37" spans="2:23" ht="24.95" customHeight="1" x14ac:dyDescent="0.35">
      <c r="B37" s="357" t="s">
        <v>7</v>
      </c>
      <c r="C37" s="541" t="s">
        <v>15</v>
      </c>
      <c r="D37" s="531"/>
      <c r="E37" s="542"/>
      <c r="F37" s="148">
        <v>2.5000000000000001E-2</v>
      </c>
      <c r="G37" s="163">
        <f>G24*F37</f>
        <v>3.7950000000000004</v>
      </c>
      <c r="H37" s="111"/>
      <c r="I37" s="116" t="s">
        <v>85</v>
      </c>
      <c r="J37" s="117"/>
      <c r="K37" s="117"/>
      <c r="L37" s="118"/>
      <c r="M37" s="262"/>
      <c r="N37" s="262"/>
      <c r="O37" s="262"/>
      <c r="P37" s="262"/>
      <c r="Q37" s="262"/>
      <c r="R37" s="262"/>
      <c r="S37" s="262"/>
      <c r="T37" s="262"/>
      <c r="U37" s="276"/>
      <c r="V37" s="259"/>
      <c r="W37" s="259"/>
    </row>
    <row r="38" spans="2:23" ht="45" customHeight="1" x14ac:dyDescent="0.35">
      <c r="B38" s="357" t="s">
        <v>8</v>
      </c>
      <c r="C38" s="541" t="s">
        <v>86</v>
      </c>
      <c r="D38" s="531"/>
      <c r="E38" s="542"/>
      <c r="F38" s="164">
        <v>0.06</v>
      </c>
      <c r="G38" s="165">
        <f>G24*F38</f>
        <v>9.1080000000000005</v>
      </c>
      <c r="H38" s="166"/>
      <c r="I38" s="504" t="s">
        <v>275</v>
      </c>
      <c r="J38" s="505"/>
      <c r="K38" s="505"/>
      <c r="L38" s="506"/>
      <c r="M38" s="262"/>
      <c r="N38" s="262"/>
      <c r="O38" s="262"/>
      <c r="P38" s="262"/>
      <c r="Q38" s="262"/>
      <c r="R38" s="262"/>
      <c r="S38" s="262"/>
      <c r="T38" s="262"/>
      <c r="U38" s="276"/>
      <c r="V38" s="259"/>
      <c r="W38" s="259"/>
    </row>
    <row r="39" spans="2:23" ht="24.95" customHeight="1" x14ac:dyDescent="0.35">
      <c r="B39" s="357" t="s">
        <v>9</v>
      </c>
      <c r="C39" s="541" t="s">
        <v>16</v>
      </c>
      <c r="D39" s="531"/>
      <c r="E39" s="542"/>
      <c r="F39" s="148">
        <v>1.4999999999999999E-2</v>
      </c>
      <c r="G39" s="163">
        <f>G24*F39</f>
        <v>2.2770000000000001</v>
      </c>
      <c r="H39" s="111"/>
      <c r="I39" s="116" t="s">
        <v>85</v>
      </c>
      <c r="J39" s="117"/>
      <c r="K39" s="117"/>
      <c r="L39" s="118"/>
      <c r="M39" s="262"/>
      <c r="N39" s="262"/>
      <c r="O39" s="262"/>
      <c r="P39" s="262"/>
      <c r="Q39" s="262"/>
      <c r="R39" s="262"/>
      <c r="S39" s="262"/>
      <c r="T39" s="262"/>
      <c r="U39" s="276"/>
      <c r="V39" s="259"/>
      <c r="W39" s="259"/>
    </row>
    <row r="40" spans="2:23" ht="24.95" customHeight="1" x14ac:dyDescent="0.35">
      <c r="B40" s="357" t="s">
        <v>10</v>
      </c>
      <c r="C40" s="541" t="s">
        <v>47</v>
      </c>
      <c r="D40" s="531"/>
      <c r="E40" s="542"/>
      <c r="F40" s="148">
        <v>0.01</v>
      </c>
      <c r="G40" s="163">
        <f>G24*F40</f>
        <v>1.5180000000000002</v>
      </c>
      <c r="H40" s="111"/>
      <c r="I40" s="116" t="s">
        <v>85</v>
      </c>
      <c r="J40" s="117"/>
      <c r="K40" s="117"/>
      <c r="L40" s="118"/>
      <c r="M40" s="262"/>
      <c r="N40" s="262"/>
      <c r="O40" s="262"/>
      <c r="P40" s="262"/>
      <c r="Q40" s="262"/>
      <c r="R40" s="262"/>
      <c r="S40" s="262"/>
      <c r="T40" s="262"/>
      <c r="U40" s="276"/>
      <c r="V40" s="259"/>
      <c r="W40" s="259"/>
    </row>
    <row r="41" spans="2:23" ht="24.95" customHeight="1" x14ac:dyDescent="0.35">
      <c r="B41" s="357" t="s">
        <v>12</v>
      </c>
      <c r="C41" s="541" t="s">
        <v>17</v>
      </c>
      <c r="D41" s="531"/>
      <c r="E41" s="542"/>
      <c r="F41" s="148">
        <v>6.0000000000000001E-3</v>
      </c>
      <c r="G41" s="163">
        <f>G24*F41</f>
        <v>0.91080000000000005</v>
      </c>
      <c r="H41" s="111"/>
      <c r="I41" s="116" t="s">
        <v>85</v>
      </c>
      <c r="J41" s="117"/>
      <c r="K41" s="117"/>
      <c r="L41" s="118"/>
      <c r="M41" s="262"/>
      <c r="N41" s="262"/>
      <c r="O41" s="262"/>
      <c r="P41" s="262"/>
      <c r="Q41" s="262"/>
      <c r="R41" s="262"/>
      <c r="S41" s="262"/>
      <c r="T41" s="262"/>
      <c r="U41" s="276"/>
      <c r="V41" s="259"/>
      <c r="W41" s="259"/>
    </row>
    <row r="42" spans="2:23" ht="24.95" customHeight="1" x14ac:dyDescent="0.35">
      <c r="B42" s="357" t="s">
        <v>18</v>
      </c>
      <c r="C42" s="541" t="s">
        <v>19</v>
      </c>
      <c r="D42" s="531"/>
      <c r="E42" s="542"/>
      <c r="F42" s="148">
        <v>2E-3</v>
      </c>
      <c r="G42" s="163">
        <f>G24*F42</f>
        <v>0.30360000000000004</v>
      </c>
      <c r="H42" s="111"/>
      <c r="I42" s="116" t="s">
        <v>85</v>
      </c>
      <c r="J42" s="117"/>
      <c r="K42" s="117"/>
      <c r="L42" s="118"/>
      <c r="M42" s="262"/>
      <c r="N42" s="262"/>
      <c r="O42" s="262"/>
      <c r="P42" s="262"/>
      <c r="Q42" s="262"/>
      <c r="R42" s="262"/>
      <c r="S42" s="262"/>
      <c r="T42" s="262"/>
      <c r="U42" s="276"/>
      <c r="V42" s="259"/>
      <c r="W42" s="259"/>
    </row>
    <row r="43" spans="2:23" ht="24.95" customHeight="1" thickBot="1" x14ac:dyDescent="0.4">
      <c r="B43" s="357" t="s">
        <v>20</v>
      </c>
      <c r="C43" s="541" t="s">
        <v>21</v>
      </c>
      <c r="D43" s="531"/>
      <c r="E43" s="542"/>
      <c r="F43" s="148">
        <v>0.08</v>
      </c>
      <c r="G43" s="163">
        <f>G24*F43</f>
        <v>12.144000000000002</v>
      </c>
      <c r="H43" s="111"/>
      <c r="I43" s="140" t="s">
        <v>85</v>
      </c>
      <c r="J43" s="141"/>
      <c r="K43" s="141"/>
      <c r="L43" s="119"/>
      <c r="M43" s="262"/>
      <c r="N43" s="262"/>
      <c r="O43" s="262"/>
      <c r="P43" s="262"/>
      <c r="Q43" s="262"/>
      <c r="R43" s="262"/>
      <c r="S43" s="262"/>
      <c r="T43" s="262"/>
      <c r="U43" s="276"/>
      <c r="V43" s="259"/>
      <c r="W43" s="259"/>
    </row>
    <row r="44" spans="2:23" ht="24.95" customHeight="1" x14ac:dyDescent="0.35">
      <c r="B44" s="169"/>
      <c r="C44" s="170"/>
      <c r="D44" s="171"/>
      <c r="E44" s="172" t="s">
        <v>87</v>
      </c>
      <c r="F44" s="172">
        <f>SUM(F36:F43)</f>
        <v>0.39800000000000008</v>
      </c>
      <c r="G44" s="173">
        <f>SUM(G36:G43)</f>
        <v>60.41640000000001</v>
      </c>
      <c r="H44" s="111"/>
      <c r="I44" s="111"/>
      <c r="J44" s="111"/>
      <c r="K44" s="111"/>
      <c r="L44" s="111"/>
      <c r="M44" s="260"/>
      <c r="N44" s="260"/>
      <c r="O44" s="260"/>
      <c r="P44" s="260"/>
      <c r="Q44" s="260"/>
      <c r="R44" s="260"/>
      <c r="S44" s="260"/>
      <c r="T44" s="260"/>
      <c r="U44" s="276"/>
      <c r="V44" s="259"/>
      <c r="W44" s="259"/>
    </row>
    <row r="45" spans="2:23" ht="24.95" customHeight="1" thickBot="1" x14ac:dyDescent="0.4">
      <c r="B45" s="552" t="s">
        <v>22</v>
      </c>
      <c r="C45" s="553"/>
      <c r="D45" s="553"/>
      <c r="E45" s="553"/>
      <c r="F45" s="553"/>
      <c r="G45" s="554"/>
      <c r="H45" s="111"/>
      <c r="I45" s="111"/>
      <c r="J45" s="111"/>
      <c r="K45" s="111"/>
      <c r="L45" s="111"/>
      <c r="M45" s="260"/>
      <c r="N45" s="260"/>
      <c r="O45" s="260"/>
      <c r="P45" s="260"/>
      <c r="Q45" s="260"/>
      <c r="R45" s="260"/>
      <c r="S45" s="260"/>
      <c r="T45" s="260"/>
      <c r="U45" s="259"/>
      <c r="V45" s="259"/>
      <c r="W45" s="259"/>
    </row>
    <row r="46" spans="2:23" ht="24.95" customHeight="1" x14ac:dyDescent="0.35">
      <c r="B46" s="347" t="s">
        <v>88</v>
      </c>
      <c r="C46" s="555" t="s">
        <v>89</v>
      </c>
      <c r="D46" s="555"/>
      <c r="E46" s="555"/>
      <c r="F46" s="555"/>
      <c r="G46" s="123" t="s">
        <v>67</v>
      </c>
      <c r="H46" s="111"/>
      <c r="I46" s="647" t="s">
        <v>58</v>
      </c>
      <c r="J46" s="648"/>
      <c r="K46" s="648"/>
      <c r="L46" s="649"/>
      <c r="M46" s="260"/>
      <c r="N46" s="260"/>
      <c r="O46" s="260"/>
      <c r="P46" s="260"/>
      <c r="Q46" s="260"/>
      <c r="R46" s="260"/>
      <c r="S46" s="260"/>
      <c r="T46" s="260"/>
      <c r="U46" s="259"/>
      <c r="V46" s="259"/>
      <c r="W46" s="259"/>
    </row>
    <row r="47" spans="2:23" ht="30" customHeight="1" x14ac:dyDescent="0.35">
      <c r="B47" s="556" t="s">
        <v>6</v>
      </c>
      <c r="C47" s="558" t="s">
        <v>90</v>
      </c>
      <c r="D47" s="349" t="s">
        <v>91</v>
      </c>
      <c r="E47" s="175" t="s">
        <v>92</v>
      </c>
      <c r="F47" s="176" t="s">
        <v>94</v>
      </c>
      <c r="G47" s="560">
        <f>IF((D48*E48*F48)-(G19*0.06)&lt;0,0,((D48*E48*F48)-(G19*0.06)))</f>
        <v>184.8</v>
      </c>
      <c r="H47" s="177"/>
      <c r="I47" s="504" t="s">
        <v>276</v>
      </c>
      <c r="J47" s="505"/>
      <c r="K47" s="505"/>
      <c r="L47" s="506"/>
      <c r="M47" s="268"/>
      <c r="N47" s="268"/>
      <c r="O47" s="268"/>
      <c r="P47" s="268"/>
      <c r="Q47" s="268"/>
      <c r="R47" s="268"/>
      <c r="S47" s="268"/>
      <c r="T47" s="268"/>
      <c r="U47" s="259"/>
      <c r="V47" s="259"/>
      <c r="W47" s="259"/>
    </row>
    <row r="48" spans="2:23" ht="30" customHeight="1" x14ac:dyDescent="0.35">
      <c r="B48" s="557"/>
      <c r="C48" s="559"/>
      <c r="D48" s="178">
        <v>2</v>
      </c>
      <c r="E48" s="175">
        <v>4.2</v>
      </c>
      <c r="F48" s="179">
        <v>22</v>
      </c>
      <c r="G48" s="561"/>
      <c r="H48" s="177"/>
      <c r="I48" s="504"/>
      <c r="J48" s="505"/>
      <c r="K48" s="505"/>
      <c r="L48" s="506"/>
      <c r="M48" s="268"/>
      <c r="N48" s="268"/>
      <c r="O48" s="268"/>
      <c r="P48" s="268"/>
      <c r="Q48" s="268"/>
      <c r="R48" s="268"/>
      <c r="S48" s="268"/>
      <c r="T48" s="268"/>
      <c r="U48" s="259"/>
      <c r="V48" s="259"/>
      <c r="W48" s="259"/>
    </row>
    <row r="49" spans="2:23" ht="30" customHeight="1" x14ac:dyDescent="0.35">
      <c r="B49" s="556" t="s">
        <v>7</v>
      </c>
      <c r="C49" s="562" t="s">
        <v>93</v>
      </c>
      <c r="D49" s="563"/>
      <c r="E49" s="180" t="s">
        <v>92</v>
      </c>
      <c r="F49" s="181" t="s">
        <v>94</v>
      </c>
      <c r="G49" s="560">
        <f>(E50*F50)*(100%-20%)</f>
        <v>0</v>
      </c>
      <c r="H49" s="177"/>
      <c r="I49" s="504" t="s">
        <v>258</v>
      </c>
      <c r="J49" s="505"/>
      <c r="K49" s="505"/>
      <c r="L49" s="506"/>
      <c r="M49" s="268"/>
      <c r="N49" s="268"/>
      <c r="O49" s="268"/>
      <c r="P49" s="268"/>
      <c r="Q49" s="268"/>
      <c r="R49" s="268"/>
      <c r="S49" s="268"/>
      <c r="T49" s="268"/>
      <c r="U49" s="259"/>
      <c r="V49" s="259"/>
      <c r="W49" s="259"/>
    </row>
    <row r="50" spans="2:23" ht="30" customHeight="1" x14ac:dyDescent="0.35">
      <c r="B50" s="557"/>
      <c r="C50" s="564"/>
      <c r="D50" s="565"/>
      <c r="E50" s="182">
        <v>0</v>
      </c>
      <c r="F50" s="183">
        <v>22</v>
      </c>
      <c r="G50" s="561"/>
      <c r="H50" s="184"/>
      <c r="I50" s="504"/>
      <c r="J50" s="505"/>
      <c r="K50" s="505"/>
      <c r="L50" s="506"/>
      <c r="M50" s="268"/>
      <c r="N50" s="268"/>
      <c r="O50" s="268"/>
      <c r="P50" s="268"/>
      <c r="Q50" s="268"/>
      <c r="R50" s="268"/>
      <c r="S50" s="268"/>
      <c r="T50" s="268"/>
      <c r="U50" s="259"/>
      <c r="V50" s="259"/>
      <c r="W50" s="259"/>
    </row>
    <row r="51" spans="2:23" ht="24.95" customHeight="1" x14ac:dyDescent="0.35">
      <c r="B51" s="357" t="s">
        <v>8</v>
      </c>
      <c r="C51" s="512" t="s">
        <v>95</v>
      </c>
      <c r="D51" s="513"/>
      <c r="E51" s="513"/>
      <c r="F51" s="514"/>
      <c r="G51" s="165">
        <v>0</v>
      </c>
      <c r="H51" s="185"/>
      <c r="I51" s="628" t="s">
        <v>259</v>
      </c>
      <c r="J51" s="629"/>
      <c r="K51" s="629"/>
      <c r="L51" s="246"/>
      <c r="M51" s="260"/>
      <c r="N51" s="260"/>
      <c r="O51" s="260"/>
      <c r="P51" s="260"/>
      <c r="Q51" s="260"/>
      <c r="R51" s="260"/>
      <c r="S51" s="260"/>
      <c r="T51" s="260"/>
      <c r="U51" s="259"/>
      <c r="V51" s="259"/>
      <c r="W51" s="259"/>
    </row>
    <row r="52" spans="2:23" ht="24.95" customHeight="1" x14ac:dyDescent="0.35">
      <c r="B52" s="357" t="s">
        <v>9</v>
      </c>
      <c r="C52" s="512" t="s">
        <v>96</v>
      </c>
      <c r="D52" s="513"/>
      <c r="E52" s="513"/>
      <c r="F52" s="514"/>
      <c r="G52" s="186">
        <v>0</v>
      </c>
      <c r="H52" s="139"/>
      <c r="I52" s="628" t="s">
        <v>259</v>
      </c>
      <c r="J52" s="629"/>
      <c r="K52" s="629"/>
      <c r="L52" s="246"/>
      <c r="M52" s="260"/>
      <c r="N52" s="260"/>
      <c r="O52" s="260"/>
      <c r="P52" s="260"/>
      <c r="Q52" s="260"/>
      <c r="R52" s="260"/>
      <c r="S52" s="260"/>
      <c r="T52" s="260"/>
      <c r="U52" s="259"/>
      <c r="V52" s="259"/>
      <c r="W52" s="259"/>
    </row>
    <row r="53" spans="2:23" ht="24.95" customHeight="1" x14ac:dyDescent="0.35">
      <c r="B53" s="357" t="s">
        <v>10</v>
      </c>
      <c r="C53" s="512" t="s">
        <v>97</v>
      </c>
      <c r="D53" s="513"/>
      <c r="E53" s="513"/>
      <c r="F53" s="514"/>
      <c r="G53" s="187">
        <v>0</v>
      </c>
      <c r="H53" s="139"/>
      <c r="I53" s="628" t="s">
        <v>259</v>
      </c>
      <c r="J53" s="629"/>
      <c r="K53" s="629"/>
      <c r="L53" s="246"/>
      <c r="M53" s="260"/>
      <c r="N53" s="260"/>
      <c r="O53" s="260"/>
      <c r="P53" s="260"/>
      <c r="Q53" s="260"/>
      <c r="R53" s="260"/>
      <c r="S53" s="260"/>
      <c r="T53" s="260"/>
      <c r="U53" s="259"/>
      <c r="V53" s="259"/>
      <c r="W53" s="259"/>
    </row>
    <row r="54" spans="2:23" ht="24.95" customHeight="1" thickBot="1" x14ac:dyDescent="0.4">
      <c r="B54" s="357" t="s">
        <v>18</v>
      </c>
      <c r="C54" s="535" t="s">
        <v>11</v>
      </c>
      <c r="D54" s="536"/>
      <c r="E54" s="536"/>
      <c r="F54" s="537"/>
      <c r="G54" s="187"/>
      <c r="H54" s="139"/>
      <c r="I54" s="140" t="s">
        <v>154</v>
      </c>
      <c r="J54" s="252"/>
      <c r="K54" s="252"/>
      <c r="L54" s="279"/>
      <c r="M54" s="260"/>
      <c r="N54" s="260"/>
      <c r="O54" s="260"/>
      <c r="P54" s="260"/>
      <c r="Q54" s="260"/>
      <c r="R54" s="260"/>
      <c r="S54" s="260"/>
      <c r="T54" s="260"/>
      <c r="U54" s="259"/>
      <c r="V54" s="259"/>
      <c r="W54" s="259"/>
    </row>
    <row r="55" spans="2:23" ht="24.95" customHeight="1" x14ac:dyDescent="0.35">
      <c r="B55" s="169"/>
      <c r="C55" s="170"/>
      <c r="D55" s="170"/>
      <c r="E55" s="170"/>
      <c r="F55" s="188" t="s">
        <v>71</v>
      </c>
      <c r="G55" s="173">
        <f>SUM(G47:G54)</f>
        <v>184.8</v>
      </c>
      <c r="H55" s="111"/>
      <c r="I55" s="653"/>
      <c r="J55" s="653"/>
      <c r="K55" s="653"/>
      <c r="L55" s="653"/>
      <c r="M55" s="654"/>
      <c r="N55" s="654"/>
      <c r="O55" s="654"/>
      <c r="P55" s="654"/>
      <c r="Q55" s="654"/>
      <c r="R55" s="654"/>
      <c r="S55" s="654"/>
      <c r="T55" s="654"/>
      <c r="U55" s="259"/>
      <c r="V55" s="259"/>
      <c r="W55" s="259"/>
    </row>
    <row r="56" spans="2:23" ht="24.95" customHeight="1" x14ac:dyDescent="0.35">
      <c r="B56" s="142"/>
      <c r="C56" s="143"/>
      <c r="D56" s="143"/>
      <c r="E56" s="528" t="s">
        <v>23</v>
      </c>
      <c r="F56" s="529"/>
      <c r="G56" s="190">
        <f>G33+G44+G55</f>
        <v>288.57221052</v>
      </c>
      <c r="H56" s="111"/>
      <c r="I56" s="658"/>
      <c r="J56" s="658"/>
      <c r="K56" s="658"/>
      <c r="L56" s="658"/>
      <c r="M56" s="658"/>
      <c r="N56" s="658"/>
      <c r="O56" s="658"/>
      <c r="P56" s="658"/>
      <c r="Q56" s="658"/>
      <c r="R56" s="658"/>
      <c r="S56" s="658"/>
      <c r="T56" s="658"/>
      <c r="U56" s="259"/>
      <c r="V56" s="259"/>
      <c r="W56" s="259"/>
    </row>
    <row r="57" spans="2:23" ht="23.25" customHeight="1" x14ac:dyDescent="0.35">
      <c r="B57" s="566"/>
      <c r="C57" s="567"/>
      <c r="D57" s="567"/>
      <c r="E57" s="567"/>
      <c r="F57" s="567"/>
      <c r="G57" s="568"/>
      <c r="H57" s="111"/>
      <c r="I57" s="658"/>
      <c r="J57" s="658"/>
      <c r="K57" s="658"/>
      <c r="L57" s="658"/>
      <c r="M57" s="658"/>
      <c r="N57" s="658"/>
      <c r="O57" s="658"/>
      <c r="P57" s="658"/>
      <c r="Q57" s="658"/>
      <c r="R57" s="658"/>
      <c r="S57" s="658"/>
      <c r="T57" s="658"/>
      <c r="U57" s="259"/>
      <c r="V57" s="259"/>
      <c r="W57" s="259"/>
    </row>
    <row r="58" spans="2:23" ht="21.75" thickBot="1" x14ac:dyDescent="0.4">
      <c r="B58" s="533" t="s">
        <v>24</v>
      </c>
      <c r="C58" s="528"/>
      <c r="D58" s="528"/>
      <c r="E58" s="528"/>
      <c r="F58" s="528"/>
      <c r="G58" s="534"/>
      <c r="H58" s="111"/>
      <c r="I58" s="255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259"/>
      <c r="V58" s="259"/>
      <c r="W58" s="259"/>
    </row>
    <row r="59" spans="2:23" ht="24.95" customHeight="1" x14ac:dyDescent="0.35">
      <c r="B59" s="355" t="s">
        <v>99</v>
      </c>
      <c r="C59" s="525" t="s">
        <v>100</v>
      </c>
      <c r="D59" s="525"/>
      <c r="E59" s="525"/>
      <c r="F59" s="351" t="s">
        <v>64</v>
      </c>
      <c r="G59" s="345" t="s">
        <v>67</v>
      </c>
      <c r="H59" s="111"/>
      <c r="I59" s="647" t="s">
        <v>58</v>
      </c>
      <c r="J59" s="648"/>
      <c r="K59" s="648"/>
      <c r="L59" s="649"/>
      <c r="M59" s="261"/>
      <c r="N59" s="260"/>
      <c r="O59" s="260"/>
      <c r="P59" s="260"/>
      <c r="Q59" s="260"/>
      <c r="R59" s="260"/>
      <c r="S59" s="260"/>
      <c r="T59" s="260"/>
      <c r="U59" s="259"/>
      <c r="V59" s="259"/>
      <c r="W59" s="259"/>
    </row>
    <row r="60" spans="2:23" ht="25.5" customHeight="1" x14ac:dyDescent="0.35">
      <c r="B60" s="195" t="s">
        <v>6</v>
      </c>
      <c r="C60" s="543" t="s">
        <v>25</v>
      </c>
      <c r="D60" s="544"/>
      <c r="E60" s="545"/>
      <c r="F60" s="196">
        <v>4.1999999999999997E-3</v>
      </c>
      <c r="G60" s="197">
        <f>G24*F60</f>
        <v>0.63756000000000002</v>
      </c>
      <c r="H60" s="111"/>
      <c r="I60" s="504" t="s">
        <v>109</v>
      </c>
      <c r="J60" s="505"/>
      <c r="K60" s="505"/>
      <c r="L60" s="372"/>
      <c r="M60" s="269"/>
      <c r="N60" s="270"/>
      <c r="O60" s="270"/>
      <c r="P60" s="270"/>
      <c r="Q60" s="270"/>
      <c r="R60" s="270"/>
      <c r="S60" s="270"/>
      <c r="T60" s="270"/>
      <c r="U60" s="259"/>
      <c r="V60" s="259"/>
      <c r="W60" s="259"/>
    </row>
    <row r="61" spans="2:23" ht="24.95" customHeight="1" x14ac:dyDescent="0.35">
      <c r="B61" s="195" t="s">
        <v>7</v>
      </c>
      <c r="C61" s="543" t="s">
        <v>26</v>
      </c>
      <c r="D61" s="544"/>
      <c r="E61" s="545"/>
      <c r="F61" s="196">
        <v>2.9999999999999997E-4</v>
      </c>
      <c r="G61" s="197">
        <f>G24*F61</f>
        <v>4.5539999999999997E-2</v>
      </c>
      <c r="H61" s="111"/>
      <c r="I61" s="504" t="s">
        <v>109</v>
      </c>
      <c r="J61" s="505"/>
      <c r="K61" s="505"/>
      <c r="L61" s="372"/>
      <c r="M61" s="269"/>
      <c r="N61" s="270"/>
      <c r="O61" s="270"/>
      <c r="P61" s="270"/>
      <c r="Q61" s="270"/>
      <c r="R61" s="270"/>
      <c r="S61" s="270"/>
      <c r="T61" s="270"/>
      <c r="U61" s="259"/>
      <c r="V61" s="259"/>
      <c r="W61" s="259"/>
    </row>
    <row r="62" spans="2:23" ht="24.95" customHeight="1" x14ac:dyDescent="0.35">
      <c r="B62" s="195" t="s">
        <v>8</v>
      </c>
      <c r="C62" s="352" t="s">
        <v>110</v>
      </c>
      <c r="D62" s="353"/>
      <c r="E62" s="354"/>
      <c r="F62" s="196">
        <v>3.44E-2</v>
      </c>
      <c r="G62" s="197">
        <f>G24*F62</f>
        <v>5.2219200000000008</v>
      </c>
      <c r="H62" s="111"/>
      <c r="I62" s="504" t="s">
        <v>109</v>
      </c>
      <c r="J62" s="505"/>
      <c r="K62" s="505"/>
      <c r="L62" s="372"/>
      <c r="M62" s="269"/>
      <c r="N62" s="270"/>
      <c r="O62" s="270"/>
      <c r="P62" s="270"/>
      <c r="Q62" s="270"/>
      <c r="R62" s="270"/>
      <c r="S62" s="270"/>
      <c r="T62" s="270"/>
      <c r="U62" s="259"/>
      <c r="V62" s="259"/>
      <c r="W62" s="259"/>
    </row>
    <row r="63" spans="2:23" ht="86.25" customHeight="1" x14ac:dyDescent="0.35">
      <c r="B63" s="344" t="s">
        <v>9</v>
      </c>
      <c r="C63" s="549" t="s">
        <v>101</v>
      </c>
      <c r="D63" s="550"/>
      <c r="E63" s="551"/>
      <c r="F63" s="202">
        <v>1.9400000000000001E-2</v>
      </c>
      <c r="G63" s="203">
        <f>G24*F63</f>
        <v>2.9449200000000002</v>
      </c>
      <c r="H63" s="111"/>
      <c r="I63" s="640" t="s">
        <v>98</v>
      </c>
      <c r="J63" s="641"/>
      <c r="K63" s="641"/>
      <c r="L63" s="663"/>
      <c r="M63" s="271"/>
      <c r="N63" s="272"/>
      <c r="O63" s="272"/>
      <c r="P63" s="272"/>
      <c r="Q63" s="272"/>
      <c r="R63" s="272"/>
      <c r="S63" s="272"/>
      <c r="T63" s="272"/>
      <c r="U63" s="259"/>
      <c r="V63" s="259"/>
      <c r="W63" s="259"/>
    </row>
    <row r="64" spans="2:23" ht="24.95" customHeight="1" x14ac:dyDescent="0.35">
      <c r="B64" s="344" t="s">
        <v>10</v>
      </c>
      <c r="C64" s="538" t="s">
        <v>102</v>
      </c>
      <c r="D64" s="539"/>
      <c r="E64" s="540"/>
      <c r="F64" s="204">
        <f>F44</f>
        <v>0.39800000000000008</v>
      </c>
      <c r="G64" s="205">
        <f>G63*F64</f>
        <v>1.1720781600000003</v>
      </c>
      <c r="H64" s="111"/>
      <c r="I64" s="233"/>
      <c r="J64" s="234"/>
      <c r="K64" s="234"/>
      <c r="L64" s="281"/>
      <c r="M64" s="267"/>
      <c r="N64" s="268"/>
      <c r="O64" s="268"/>
      <c r="P64" s="268"/>
      <c r="Q64" s="268"/>
      <c r="R64" s="268"/>
      <c r="S64" s="268"/>
      <c r="T64" s="268"/>
      <c r="U64" s="259"/>
      <c r="V64" s="259"/>
      <c r="W64" s="259"/>
    </row>
    <row r="65" spans="2:23" ht="24.95" customHeight="1" x14ac:dyDescent="0.35">
      <c r="B65" s="344" t="s">
        <v>12</v>
      </c>
      <c r="C65" s="512" t="s">
        <v>111</v>
      </c>
      <c r="D65" s="513"/>
      <c r="E65" s="514"/>
      <c r="F65" s="206" t="s">
        <v>112</v>
      </c>
      <c r="G65" s="205">
        <f>F65*G24</f>
        <v>9.4116000000000005E-2</v>
      </c>
      <c r="H65" s="111"/>
      <c r="I65" s="504" t="s">
        <v>109</v>
      </c>
      <c r="J65" s="505"/>
      <c r="K65" s="505"/>
      <c r="L65" s="372"/>
      <c r="M65" s="269"/>
      <c r="N65" s="270"/>
      <c r="O65" s="270"/>
      <c r="P65" s="270"/>
      <c r="Q65" s="270"/>
      <c r="R65" s="270"/>
      <c r="S65" s="270"/>
      <c r="T65" s="270"/>
      <c r="U65" s="259"/>
      <c r="V65" s="259"/>
      <c r="W65" s="259"/>
    </row>
    <row r="66" spans="2:23" ht="24.95" customHeight="1" thickBot="1" x14ac:dyDescent="0.4">
      <c r="B66" s="142"/>
      <c r="C66" s="143"/>
      <c r="D66" s="143"/>
      <c r="E66" s="343" t="s">
        <v>52</v>
      </c>
      <c r="F66" s="208">
        <f>SUM(F60:F65)</f>
        <v>0.45630000000000009</v>
      </c>
      <c r="G66" s="190">
        <f>SUM(G60:G65)</f>
        <v>10.11613416</v>
      </c>
      <c r="H66" s="111"/>
      <c r="I66" s="437" t="s">
        <v>274</v>
      </c>
      <c r="J66" s="252"/>
      <c r="K66" s="252"/>
      <c r="L66" s="279"/>
      <c r="M66" s="111"/>
      <c r="N66" s="111"/>
      <c r="O66" s="111"/>
      <c r="P66" s="111"/>
      <c r="Q66" s="111"/>
      <c r="R66" s="111"/>
      <c r="S66" s="111"/>
      <c r="T66" s="111"/>
      <c r="U66" s="259"/>
      <c r="V66" s="259"/>
      <c r="W66" s="259"/>
    </row>
    <row r="67" spans="2:23" ht="23.25" customHeight="1" x14ac:dyDescent="0.35">
      <c r="B67" s="546"/>
      <c r="C67" s="547"/>
      <c r="D67" s="547"/>
      <c r="E67" s="547"/>
      <c r="F67" s="547"/>
      <c r="G67" s="548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259"/>
      <c r="V67" s="259"/>
      <c r="W67" s="259"/>
    </row>
    <row r="68" spans="2:23" ht="24.95" customHeight="1" thickBot="1" x14ac:dyDescent="0.4">
      <c r="B68" s="533" t="s">
        <v>27</v>
      </c>
      <c r="C68" s="528"/>
      <c r="D68" s="528"/>
      <c r="E68" s="528"/>
      <c r="F68" s="528"/>
      <c r="G68" s="534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259"/>
      <c r="V68" s="259"/>
      <c r="W68" s="259"/>
    </row>
    <row r="69" spans="2:23" ht="24.95" customHeight="1" x14ac:dyDescent="0.35">
      <c r="B69" s="355" t="s">
        <v>114</v>
      </c>
      <c r="C69" s="525" t="s">
        <v>115</v>
      </c>
      <c r="D69" s="525"/>
      <c r="E69" s="525"/>
      <c r="F69" s="351" t="s">
        <v>64</v>
      </c>
      <c r="G69" s="209" t="s">
        <v>67</v>
      </c>
      <c r="H69" s="111"/>
      <c r="I69" s="112" t="s">
        <v>58</v>
      </c>
      <c r="J69" s="113"/>
      <c r="K69" s="113"/>
      <c r="L69" s="114"/>
      <c r="M69" s="216"/>
      <c r="N69" s="273"/>
      <c r="O69" s="273"/>
      <c r="P69" s="273"/>
      <c r="Q69" s="273"/>
      <c r="R69" s="273"/>
      <c r="S69" s="273"/>
      <c r="T69" s="273"/>
      <c r="U69" s="259"/>
      <c r="V69" s="259"/>
      <c r="W69" s="259"/>
    </row>
    <row r="70" spans="2:23" ht="24.95" customHeight="1" x14ac:dyDescent="0.35">
      <c r="B70" s="195" t="s">
        <v>6</v>
      </c>
      <c r="C70" s="543" t="s">
        <v>103</v>
      </c>
      <c r="D70" s="544"/>
      <c r="E70" s="545"/>
      <c r="F70" s="196">
        <v>8.3299999999999999E-2</v>
      </c>
      <c r="G70" s="197">
        <f>(G19+G21)*F70</f>
        <v>12.64494</v>
      </c>
      <c r="H70" s="111"/>
      <c r="I70" s="210" t="s">
        <v>117</v>
      </c>
      <c r="J70" s="211"/>
      <c r="K70" s="211"/>
      <c r="L70" s="326"/>
      <c r="M70" s="274"/>
      <c r="N70" s="275"/>
      <c r="O70" s="275"/>
      <c r="P70" s="275"/>
      <c r="Q70" s="275"/>
      <c r="R70" s="275"/>
      <c r="S70" s="275"/>
      <c r="T70" s="275"/>
      <c r="U70" s="259"/>
      <c r="V70" s="259"/>
      <c r="W70" s="259"/>
    </row>
    <row r="71" spans="2:23" ht="24.95" customHeight="1" x14ac:dyDescent="0.35">
      <c r="B71" s="195" t="s">
        <v>7</v>
      </c>
      <c r="C71" s="543" t="s">
        <v>116</v>
      </c>
      <c r="D71" s="544"/>
      <c r="E71" s="545"/>
      <c r="F71" s="196">
        <v>1.3899999999999999E-2</v>
      </c>
      <c r="G71" s="197">
        <f>G24*F71</f>
        <v>2.11002</v>
      </c>
      <c r="H71" s="111"/>
      <c r="I71" s="210" t="s">
        <v>109</v>
      </c>
      <c r="J71" s="211"/>
      <c r="K71" s="211"/>
      <c r="L71" s="372"/>
      <c r="M71" s="269"/>
      <c r="N71" s="270"/>
      <c r="O71" s="270"/>
      <c r="P71" s="270"/>
      <c r="Q71" s="270"/>
      <c r="R71" s="270"/>
      <c r="S71" s="270"/>
      <c r="T71" s="270"/>
      <c r="U71" s="259"/>
      <c r="V71" s="259"/>
      <c r="W71" s="259"/>
    </row>
    <row r="72" spans="2:23" ht="24.95" customHeight="1" x14ac:dyDescent="0.35">
      <c r="B72" s="195" t="s">
        <v>8</v>
      </c>
      <c r="C72" s="543" t="s">
        <v>104</v>
      </c>
      <c r="D72" s="544"/>
      <c r="E72" s="545"/>
      <c r="F72" s="196">
        <v>2.8E-3</v>
      </c>
      <c r="G72" s="197">
        <f>G24*F72</f>
        <v>0.42504000000000003</v>
      </c>
      <c r="H72" s="111"/>
      <c r="I72" s="210" t="s">
        <v>109</v>
      </c>
      <c r="J72" s="211"/>
      <c r="K72" s="211"/>
      <c r="L72" s="372"/>
      <c r="M72" s="269"/>
      <c r="N72" s="270"/>
      <c r="O72" s="270"/>
      <c r="P72" s="270"/>
      <c r="Q72" s="270"/>
      <c r="R72" s="270"/>
      <c r="S72" s="270"/>
      <c r="T72" s="270"/>
      <c r="U72" s="259"/>
      <c r="V72" s="259"/>
      <c r="W72" s="259"/>
    </row>
    <row r="73" spans="2:23" ht="24.95" customHeight="1" x14ac:dyDescent="0.35">
      <c r="B73" s="344" t="s">
        <v>9</v>
      </c>
      <c r="C73" s="538" t="s">
        <v>113</v>
      </c>
      <c r="D73" s="539"/>
      <c r="E73" s="540"/>
      <c r="F73" s="202">
        <v>2.0000000000000001E-4</v>
      </c>
      <c r="G73" s="203">
        <f>G24*F73</f>
        <v>3.0360000000000005E-2</v>
      </c>
      <c r="H73" s="111"/>
      <c r="I73" s="210" t="s">
        <v>109</v>
      </c>
      <c r="J73" s="211"/>
      <c r="K73" s="211"/>
      <c r="L73" s="372"/>
      <c r="M73" s="269"/>
      <c r="N73" s="270"/>
      <c r="O73" s="270"/>
      <c r="P73" s="270"/>
      <c r="Q73" s="270"/>
      <c r="R73" s="270"/>
      <c r="S73" s="270"/>
      <c r="T73" s="270"/>
      <c r="U73" s="259"/>
      <c r="V73" s="259"/>
      <c r="W73" s="259"/>
    </row>
    <row r="74" spans="2:23" ht="24.95" customHeight="1" x14ac:dyDescent="0.35">
      <c r="B74" s="344" t="s">
        <v>10</v>
      </c>
      <c r="C74" s="538" t="s">
        <v>105</v>
      </c>
      <c r="D74" s="539"/>
      <c r="E74" s="540"/>
      <c r="F74" s="212">
        <v>6.9999999999999999E-4</v>
      </c>
      <c r="G74" s="205">
        <f>G24*F74</f>
        <v>0.10626000000000001</v>
      </c>
      <c r="H74" s="111"/>
      <c r="I74" s="210" t="s">
        <v>109</v>
      </c>
      <c r="J74" s="211"/>
      <c r="K74" s="211"/>
      <c r="L74" s="372"/>
      <c r="M74" s="269"/>
      <c r="N74" s="270"/>
      <c r="O74" s="270"/>
      <c r="P74" s="270"/>
      <c r="Q74" s="270"/>
      <c r="R74" s="270"/>
      <c r="S74" s="270"/>
      <c r="T74" s="270"/>
      <c r="U74" s="259"/>
      <c r="V74" s="259"/>
      <c r="W74" s="259"/>
    </row>
    <row r="75" spans="2:23" ht="24.95" customHeight="1" x14ac:dyDescent="0.35">
      <c r="B75" s="344" t="s">
        <v>12</v>
      </c>
      <c r="C75" s="512" t="s">
        <v>106</v>
      </c>
      <c r="D75" s="513"/>
      <c r="E75" s="514"/>
      <c r="F75" s="212">
        <v>2.8999999999999998E-3</v>
      </c>
      <c r="G75" s="205">
        <f>G24*F75</f>
        <v>0.44022</v>
      </c>
      <c r="H75" s="111"/>
      <c r="I75" s="210" t="s">
        <v>109</v>
      </c>
      <c r="J75" s="211"/>
      <c r="K75" s="211"/>
      <c r="L75" s="372"/>
      <c r="M75" s="269"/>
      <c r="N75" s="270"/>
      <c r="O75" s="270"/>
      <c r="P75" s="270"/>
      <c r="Q75" s="270"/>
      <c r="R75" s="270"/>
      <c r="S75" s="270"/>
      <c r="T75" s="270"/>
      <c r="U75" s="259"/>
      <c r="V75" s="259"/>
      <c r="W75" s="259"/>
    </row>
    <row r="76" spans="2:23" ht="24.95" customHeight="1" x14ac:dyDescent="0.35">
      <c r="B76" s="344" t="s">
        <v>18</v>
      </c>
      <c r="C76" s="512" t="s">
        <v>28</v>
      </c>
      <c r="D76" s="513"/>
      <c r="E76" s="514"/>
      <c r="F76" s="256"/>
      <c r="G76" s="205"/>
      <c r="H76" s="111"/>
      <c r="I76" s="116" t="s">
        <v>154</v>
      </c>
      <c r="J76" s="245"/>
      <c r="K76" s="245"/>
      <c r="L76" s="246"/>
      <c r="M76" s="261"/>
      <c r="N76" s="260"/>
      <c r="O76" s="260"/>
      <c r="P76" s="260"/>
      <c r="Q76" s="260"/>
      <c r="R76" s="260"/>
      <c r="S76" s="260"/>
      <c r="T76" s="260"/>
      <c r="U76" s="259"/>
      <c r="V76" s="259"/>
      <c r="W76" s="259"/>
    </row>
    <row r="77" spans="2:23" ht="24.95" customHeight="1" x14ac:dyDescent="0.35">
      <c r="B77" s="169"/>
      <c r="C77" s="170"/>
      <c r="D77" s="170"/>
      <c r="E77" s="346" t="s">
        <v>108</v>
      </c>
      <c r="F77" s="214">
        <f>SUM(F70:F76)</f>
        <v>0.1038</v>
      </c>
      <c r="G77" s="173">
        <f>SUM(G70:G76)</f>
        <v>15.75684</v>
      </c>
      <c r="H77" s="111"/>
      <c r="I77" s="247"/>
      <c r="J77" s="245"/>
      <c r="K77" s="245"/>
      <c r="L77" s="246"/>
      <c r="M77" s="260"/>
      <c r="N77" s="260"/>
      <c r="O77" s="260"/>
      <c r="P77" s="260"/>
      <c r="Q77" s="260"/>
      <c r="R77" s="260"/>
      <c r="S77" s="260"/>
      <c r="T77" s="260"/>
      <c r="U77" s="259"/>
      <c r="V77" s="259"/>
      <c r="W77" s="259"/>
    </row>
    <row r="78" spans="2:23" ht="24.95" customHeight="1" x14ac:dyDescent="0.35">
      <c r="B78" s="344" t="s">
        <v>20</v>
      </c>
      <c r="C78" s="541" t="s">
        <v>107</v>
      </c>
      <c r="D78" s="531"/>
      <c r="E78" s="531"/>
      <c r="F78" s="542"/>
      <c r="G78" s="205">
        <f>G77*F44</f>
        <v>6.2712223200000015</v>
      </c>
      <c r="H78" s="111"/>
      <c r="I78" s="247"/>
      <c r="J78" s="245"/>
      <c r="K78" s="245"/>
      <c r="L78" s="246"/>
      <c r="M78" s="111"/>
      <c r="N78" s="111"/>
      <c r="O78" s="111"/>
      <c r="P78" s="111"/>
      <c r="Q78" s="111"/>
      <c r="R78" s="111"/>
      <c r="S78" s="111"/>
      <c r="T78" s="111"/>
      <c r="U78" s="259"/>
      <c r="V78" s="259"/>
      <c r="W78" s="259"/>
    </row>
    <row r="79" spans="2:23" ht="24.95" customHeight="1" thickBot="1" x14ac:dyDescent="0.4">
      <c r="B79" s="142"/>
      <c r="C79" s="143"/>
      <c r="D79" s="143"/>
      <c r="E79" s="528" t="s">
        <v>29</v>
      </c>
      <c r="F79" s="529"/>
      <c r="G79" s="190">
        <f>G77+G78</f>
        <v>22.028062320000004</v>
      </c>
      <c r="H79" s="111"/>
      <c r="I79" s="437" t="s">
        <v>274</v>
      </c>
      <c r="J79" s="252"/>
      <c r="K79" s="252"/>
      <c r="L79" s="279"/>
      <c r="M79" s="111"/>
      <c r="N79" s="111"/>
      <c r="O79" s="111"/>
      <c r="P79" s="111"/>
      <c r="Q79" s="111"/>
      <c r="R79" s="111"/>
      <c r="S79" s="111"/>
      <c r="T79" s="111"/>
      <c r="U79" s="259"/>
      <c r="V79" s="259"/>
      <c r="W79" s="259"/>
    </row>
    <row r="80" spans="2:23" ht="27" customHeight="1" x14ac:dyDescent="0.35">
      <c r="B80" s="530"/>
      <c r="C80" s="531"/>
      <c r="D80" s="531"/>
      <c r="E80" s="531"/>
      <c r="F80" s="531"/>
      <c r="G80" s="532"/>
      <c r="H80" s="111"/>
      <c r="I80" s="111"/>
      <c r="J80" s="111"/>
      <c r="K80" s="111"/>
      <c r="L80" s="111"/>
      <c r="M80" s="260"/>
      <c r="N80" s="260"/>
      <c r="O80" s="260"/>
      <c r="P80" s="260"/>
      <c r="Q80" s="260"/>
      <c r="R80" s="260"/>
      <c r="S80" s="260"/>
      <c r="T80" s="260"/>
      <c r="U80" s="289"/>
      <c r="V80" s="259"/>
      <c r="W80" s="259"/>
    </row>
    <row r="81" spans="2:24" ht="24.95" customHeight="1" thickBot="1" x14ac:dyDescent="0.4">
      <c r="B81" s="533" t="s">
        <v>30</v>
      </c>
      <c r="C81" s="528"/>
      <c r="D81" s="528"/>
      <c r="E81" s="528"/>
      <c r="F81" s="528"/>
      <c r="G81" s="534"/>
      <c r="H81" s="111"/>
      <c r="I81" s="111"/>
      <c r="J81" s="111"/>
      <c r="K81" s="111"/>
      <c r="L81" s="111"/>
      <c r="M81" s="260"/>
      <c r="N81" s="260"/>
      <c r="O81" s="260"/>
      <c r="P81" s="260"/>
      <c r="Q81" s="260"/>
      <c r="R81" s="260"/>
      <c r="S81" s="260"/>
      <c r="T81" s="260"/>
      <c r="U81" s="289"/>
      <c r="V81" s="259"/>
      <c r="W81" s="259"/>
    </row>
    <row r="82" spans="2:24" ht="24.95" customHeight="1" x14ac:dyDescent="0.35">
      <c r="B82" s="355" t="s">
        <v>152</v>
      </c>
      <c r="C82" s="525" t="s">
        <v>153</v>
      </c>
      <c r="D82" s="525"/>
      <c r="E82" s="525"/>
      <c r="F82" s="525"/>
      <c r="G82" s="209" t="s">
        <v>67</v>
      </c>
      <c r="H82" s="111"/>
      <c r="I82" s="291" t="s">
        <v>58</v>
      </c>
      <c r="J82" s="216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89"/>
      <c r="V82" s="259"/>
      <c r="W82" s="259"/>
    </row>
    <row r="83" spans="2:24" ht="24.95" customHeight="1" x14ac:dyDescent="0.35">
      <c r="B83" s="357" t="s">
        <v>6</v>
      </c>
      <c r="C83" s="512" t="s">
        <v>31</v>
      </c>
      <c r="D83" s="513"/>
      <c r="E83" s="513"/>
      <c r="F83" s="514"/>
      <c r="G83" s="129">
        <f>'UNIFORMES E EPI''S'!G57</f>
        <v>0</v>
      </c>
      <c r="H83" s="111"/>
      <c r="I83" s="637" t="s">
        <v>256</v>
      </c>
      <c r="J83" s="261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89"/>
      <c r="V83" s="259"/>
      <c r="W83" s="259"/>
    </row>
    <row r="84" spans="2:24" ht="24.95" customHeight="1" x14ac:dyDescent="0.35">
      <c r="B84" s="357" t="s">
        <v>7</v>
      </c>
      <c r="C84" s="512" t="s">
        <v>173</v>
      </c>
      <c r="D84" s="513"/>
      <c r="E84" s="513"/>
      <c r="F84" s="514"/>
      <c r="G84" s="129">
        <f>'UNIFORMES E EPI''S'!G58+'UNIFORMES E EPI''S'!G59</f>
        <v>0</v>
      </c>
      <c r="H84" s="111"/>
      <c r="I84" s="637"/>
      <c r="J84" s="261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89"/>
      <c r="V84" s="259"/>
      <c r="W84" s="259"/>
    </row>
    <row r="85" spans="2:24" ht="24.95" customHeight="1" x14ac:dyDescent="0.35">
      <c r="B85" s="357" t="s">
        <v>8</v>
      </c>
      <c r="C85" s="535" t="s">
        <v>32</v>
      </c>
      <c r="D85" s="536"/>
      <c r="E85" s="536"/>
      <c r="F85" s="537"/>
      <c r="G85" s="163">
        <v>0</v>
      </c>
      <c r="H85" s="111"/>
      <c r="I85" s="292"/>
      <c r="J85" s="261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89"/>
      <c r="V85" s="259"/>
      <c r="W85" s="259"/>
    </row>
    <row r="86" spans="2:24" ht="24.95" customHeight="1" thickBot="1" x14ac:dyDescent="0.4">
      <c r="B86" s="357" t="s">
        <v>9</v>
      </c>
      <c r="C86" s="512" t="s">
        <v>11</v>
      </c>
      <c r="D86" s="513"/>
      <c r="E86" s="513"/>
      <c r="F86" s="514"/>
      <c r="G86" s="129"/>
      <c r="H86" s="111"/>
      <c r="I86" s="293" t="s">
        <v>154</v>
      </c>
      <c r="J86" s="261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89"/>
      <c r="V86" s="259"/>
      <c r="W86" s="259"/>
    </row>
    <row r="87" spans="2:24" ht="24.95" customHeight="1" x14ac:dyDescent="0.35">
      <c r="B87" s="142"/>
      <c r="C87" s="143"/>
      <c r="D87" s="143"/>
      <c r="E87" s="528" t="s">
        <v>51</v>
      </c>
      <c r="F87" s="529"/>
      <c r="G87" s="190">
        <f>SUM(G83:G86)</f>
        <v>0</v>
      </c>
      <c r="H87" s="111"/>
      <c r="I87" s="111"/>
      <c r="J87" s="111"/>
      <c r="K87" s="111"/>
      <c r="L87" s="111"/>
      <c r="M87" s="260"/>
      <c r="N87" s="260"/>
      <c r="O87" s="260"/>
      <c r="P87" s="260"/>
      <c r="Q87" s="260"/>
      <c r="R87" s="260"/>
      <c r="S87" s="260"/>
      <c r="T87" s="260"/>
      <c r="U87" s="289"/>
      <c r="V87" s="259"/>
      <c r="W87" s="259"/>
    </row>
    <row r="88" spans="2:24" ht="21" x14ac:dyDescent="0.35">
      <c r="B88" s="218"/>
      <c r="C88" s="219"/>
      <c r="D88" s="219"/>
      <c r="E88" s="220"/>
      <c r="F88" s="220"/>
      <c r="G88" s="22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259"/>
      <c r="V88" s="259"/>
      <c r="W88" s="259"/>
    </row>
    <row r="89" spans="2:24" ht="24.95" customHeight="1" thickBot="1" x14ac:dyDescent="0.4">
      <c r="B89" s="533" t="s">
        <v>33</v>
      </c>
      <c r="C89" s="528"/>
      <c r="D89" s="528"/>
      <c r="E89" s="528"/>
      <c r="F89" s="528"/>
      <c r="G89" s="534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259"/>
      <c r="V89" s="259"/>
      <c r="W89" s="259"/>
    </row>
    <row r="90" spans="2:24" ht="55.5" customHeight="1" x14ac:dyDescent="0.35">
      <c r="B90" s="355" t="s">
        <v>118</v>
      </c>
      <c r="C90" s="222" t="s">
        <v>119</v>
      </c>
      <c r="D90" s="222" t="s">
        <v>139</v>
      </c>
      <c r="E90" s="222" t="s">
        <v>125</v>
      </c>
      <c r="F90" s="222" t="s">
        <v>127</v>
      </c>
      <c r="G90" s="209" t="s">
        <v>67</v>
      </c>
      <c r="H90" s="111"/>
      <c r="I90" s="112" t="s">
        <v>58</v>
      </c>
      <c r="J90" s="113"/>
      <c r="K90" s="113"/>
      <c r="L90" s="114"/>
      <c r="M90" s="216"/>
      <c r="N90" s="273"/>
      <c r="O90" s="273"/>
      <c r="P90" s="273"/>
      <c r="Q90" s="273"/>
      <c r="R90" s="273"/>
      <c r="S90" s="273"/>
      <c r="T90" s="273"/>
      <c r="U90" s="276"/>
      <c r="V90" s="276"/>
      <c r="W90" s="276"/>
      <c r="X90" s="83"/>
    </row>
    <row r="91" spans="2:24" ht="48" customHeight="1" x14ac:dyDescent="0.35">
      <c r="B91" s="357" t="s">
        <v>6</v>
      </c>
      <c r="C91" s="223" t="s">
        <v>34</v>
      </c>
      <c r="D91" s="224">
        <f>G24+G56+G66+G79+G87</f>
        <v>472.51640700000002</v>
      </c>
      <c r="E91" s="225"/>
      <c r="F91" s="226">
        <v>0.05</v>
      </c>
      <c r="G91" s="129">
        <f>D91*F91</f>
        <v>23.625820350000001</v>
      </c>
      <c r="H91" s="111"/>
      <c r="I91" s="510" t="s">
        <v>120</v>
      </c>
      <c r="J91" s="511"/>
      <c r="K91" s="511"/>
      <c r="L91" s="326"/>
      <c r="M91" s="274"/>
      <c r="N91" s="270"/>
      <c r="O91" s="270"/>
      <c r="P91" s="270"/>
      <c r="Q91" s="270"/>
      <c r="R91" s="270"/>
      <c r="S91" s="270"/>
      <c r="T91" s="270"/>
      <c r="U91" s="270"/>
      <c r="V91" s="270"/>
      <c r="W91" s="276"/>
      <c r="X91" s="83"/>
    </row>
    <row r="92" spans="2:24" ht="48" customHeight="1" x14ac:dyDescent="0.3">
      <c r="B92" s="357" t="s">
        <v>7</v>
      </c>
      <c r="C92" s="223" t="s">
        <v>35</v>
      </c>
      <c r="D92" s="224">
        <f>G24+G56+G66+G79+G87+G91</f>
        <v>496.14222735000004</v>
      </c>
      <c r="E92" s="225"/>
      <c r="F92" s="226">
        <v>0.1</v>
      </c>
      <c r="G92" s="129">
        <f>D92*F92</f>
        <v>49.614222735000006</v>
      </c>
      <c r="H92" s="111"/>
      <c r="I92" s="504" t="s">
        <v>121</v>
      </c>
      <c r="J92" s="505"/>
      <c r="K92" s="505"/>
      <c r="L92" s="506"/>
      <c r="M92" s="217"/>
      <c r="N92" s="262"/>
      <c r="O92" s="262"/>
      <c r="P92" s="270"/>
      <c r="Q92" s="270"/>
      <c r="R92" s="270"/>
      <c r="S92" s="270"/>
      <c r="T92" s="270"/>
      <c r="U92" s="270"/>
      <c r="V92" s="270"/>
      <c r="W92" s="270"/>
      <c r="X92" s="97"/>
    </row>
    <row r="93" spans="2:24" ht="48" customHeight="1" x14ac:dyDescent="0.35">
      <c r="B93" s="357" t="s">
        <v>8</v>
      </c>
      <c r="C93" s="227" t="s">
        <v>128</v>
      </c>
      <c r="D93" s="228">
        <f>D91+G91+G92</f>
        <v>545.7564500850001</v>
      </c>
      <c r="E93" s="176"/>
      <c r="F93" s="179"/>
      <c r="G93" s="147">
        <f>D93/(1-E97)</f>
        <v>614.93684516619737</v>
      </c>
      <c r="H93" s="111"/>
      <c r="I93" s="116" t="s">
        <v>140</v>
      </c>
      <c r="J93" s="117"/>
      <c r="K93" s="117"/>
      <c r="L93" s="118"/>
      <c r="M93" s="217"/>
      <c r="N93" s="262"/>
      <c r="O93" s="262"/>
      <c r="P93" s="262"/>
      <c r="Q93" s="262"/>
      <c r="R93" s="262"/>
      <c r="S93" s="262"/>
      <c r="T93" s="262"/>
      <c r="U93" s="276"/>
      <c r="V93" s="276"/>
      <c r="W93" s="276"/>
      <c r="X93" s="83"/>
    </row>
    <row r="94" spans="2:24" ht="24.95" customHeight="1" x14ac:dyDescent="0.35">
      <c r="B94" s="357" t="s">
        <v>9</v>
      </c>
      <c r="C94" s="125" t="s">
        <v>36</v>
      </c>
      <c r="D94" s="229"/>
      <c r="E94" s="230">
        <v>1.6500000000000001E-2</v>
      </c>
      <c r="F94" s="231"/>
      <c r="G94" s="147">
        <f>G93*E94</f>
        <v>10.146457945242258</v>
      </c>
      <c r="H94" s="111"/>
      <c r="I94" s="116" t="s">
        <v>156</v>
      </c>
      <c r="J94" s="117"/>
      <c r="K94" s="117"/>
      <c r="L94" s="118"/>
      <c r="M94" s="217"/>
      <c r="N94" s="262"/>
      <c r="O94" s="262"/>
      <c r="P94" s="262"/>
      <c r="Q94" s="262"/>
      <c r="R94" s="262"/>
      <c r="S94" s="262"/>
      <c r="T94" s="262"/>
      <c r="U94" s="276"/>
      <c r="V94" s="276"/>
      <c r="W94" s="276"/>
      <c r="X94" s="83"/>
    </row>
    <row r="95" spans="2:24" ht="24.95" customHeight="1" x14ac:dyDescent="0.35">
      <c r="B95" s="357" t="s">
        <v>9</v>
      </c>
      <c r="C95" s="125" t="s">
        <v>37</v>
      </c>
      <c r="D95" s="229"/>
      <c r="E95" s="230">
        <v>7.5999999999999998E-2</v>
      </c>
      <c r="F95" s="231"/>
      <c r="G95" s="147">
        <f>G93*E95</f>
        <v>46.735200232631001</v>
      </c>
      <c r="H95" s="111"/>
      <c r="I95" s="116" t="s">
        <v>156</v>
      </c>
      <c r="J95" s="117"/>
      <c r="K95" s="117"/>
      <c r="L95" s="118"/>
      <c r="M95" s="217"/>
      <c r="N95" s="262"/>
      <c r="O95" s="262"/>
      <c r="P95" s="262"/>
      <c r="Q95" s="262"/>
      <c r="R95" s="262"/>
      <c r="S95" s="262"/>
      <c r="T95" s="262"/>
      <c r="U95" s="276"/>
      <c r="V95" s="276"/>
      <c r="W95" s="276"/>
      <c r="X95" s="83"/>
    </row>
    <row r="96" spans="2:24" ht="24.95" customHeight="1" x14ac:dyDescent="0.35">
      <c r="B96" s="357" t="s">
        <v>12</v>
      </c>
      <c r="C96" s="125" t="s">
        <v>38</v>
      </c>
      <c r="D96" s="229"/>
      <c r="E96" s="232">
        <v>0.02</v>
      </c>
      <c r="F96" s="232"/>
      <c r="G96" s="147">
        <f>G93*E96</f>
        <v>12.298736903323947</v>
      </c>
      <c r="H96" s="111"/>
      <c r="I96" s="116" t="s">
        <v>137</v>
      </c>
      <c r="J96" s="117"/>
      <c r="K96" s="117"/>
      <c r="L96" s="118"/>
      <c r="M96" s="217"/>
      <c r="N96" s="262"/>
      <c r="O96" s="262"/>
      <c r="P96" s="262"/>
      <c r="Q96" s="262"/>
      <c r="R96" s="262"/>
      <c r="S96" s="262"/>
      <c r="T96" s="262"/>
      <c r="U96" s="276"/>
      <c r="V96" s="276"/>
      <c r="W96" s="276"/>
      <c r="X96" s="83"/>
    </row>
    <row r="97" spans="2:24" ht="24.95" customHeight="1" x14ac:dyDescent="0.35">
      <c r="B97" s="357"/>
      <c r="C97" s="125"/>
      <c r="D97" s="157" t="s">
        <v>126</v>
      </c>
      <c r="E97" s="235">
        <f>E94+E95+E96</f>
        <v>0.1125</v>
      </c>
      <c r="F97" s="232"/>
      <c r="G97" s="147"/>
      <c r="H97" s="111"/>
      <c r="I97" s="247"/>
      <c r="J97" s="245"/>
      <c r="K97" s="245"/>
      <c r="L97" s="246"/>
      <c r="M97" s="260"/>
      <c r="N97" s="260"/>
      <c r="O97" s="260"/>
      <c r="P97" s="260"/>
      <c r="Q97" s="260"/>
      <c r="R97" s="260"/>
      <c r="S97" s="260"/>
      <c r="T97" s="260"/>
      <c r="U97" s="289"/>
      <c r="V97" s="289"/>
      <c r="W97" s="289"/>
      <c r="X97" s="1"/>
    </row>
    <row r="98" spans="2:24" ht="24.95" customHeight="1" thickBot="1" x14ac:dyDescent="0.4">
      <c r="B98" s="142"/>
      <c r="C98" s="143"/>
      <c r="D98" s="143"/>
      <c r="E98" s="526" t="s">
        <v>53</v>
      </c>
      <c r="F98" s="527"/>
      <c r="G98" s="144">
        <f>G91+G92+G94+G95+G96</f>
        <v>142.42043816619721</v>
      </c>
      <c r="H98" s="111"/>
      <c r="I98" s="437" t="s">
        <v>274</v>
      </c>
      <c r="J98" s="252"/>
      <c r="K98" s="252"/>
      <c r="L98" s="279"/>
      <c r="M98" s="111"/>
      <c r="N98" s="111"/>
      <c r="O98" s="111"/>
      <c r="P98" s="111"/>
      <c r="Q98" s="111"/>
      <c r="R98" s="111"/>
      <c r="S98" s="111"/>
      <c r="T98" s="111"/>
      <c r="U98" s="259"/>
      <c r="V98" s="259"/>
      <c r="W98" s="259"/>
    </row>
    <row r="99" spans="2:24" ht="18" customHeight="1" thickBot="1" x14ac:dyDescent="0.4">
      <c r="B99" s="518"/>
      <c r="C99" s="519"/>
      <c r="D99" s="519"/>
      <c r="E99" s="519"/>
      <c r="F99" s="519"/>
      <c r="G99" s="520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259"/>
      <c r="V99" s="259"/>
      <c r="W99" s="259"/>
    </row>
    <row r="100" spans="2:24" ht="24.95" customHeight="1" x14ac:dyDescent="0.35">
      <c r="B100" s="521" t="s">
        <v>129</v>
      </c>
      <c r="C100" s="522"/>
      <c r="D100" s="522"/>
      <c r="E100" s="522"/>
      <c r="F100" s="522"/>
      <c r="G100" s="523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259"/>
      <c r="V100" s="259"/>
      <c r="W100" s="259"/>
    </row>
    <row r="101" spans="2:24" ht="24.95" customHeight="1" x14ac:dyDescent="0.35">
      <c r="B101" s="524" t="s">
        <v>130</v>
      </c>
      <c r="C101" s="525"/>
      <c r="D101" s="525"/>
      <c r="E101" s="525"/>
      <c r="F101" s="525"/>
      <c r="G101" s="238" t="s">
        <v>67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259"/>
      <c r="V101" s="259"/>
      <c r="W101" s="259"/>
    </row>
    <row r="102" spans="2:24" ht="24.95" customHeight="1" x14ac:dyDescent="0.35">
      <c r="B102" s="124" t="s">
        <v>6</v>
      </c>
      <c r="C102" s="512" t="s">
        <v>131</v>
      </c>
      <c r="D102" s="513"/>
      <c r="E102" s="513"/>
      <c r="F102" s="514"/>
      <c r="G102" s="147">
        <f>G24</f>
        <v>151.80000000000001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259"/>
      <c r="V102" s="259"/>
      <c r="W102" s="259"/>
    </row>
    <row r="103" spans="2:24" ht="24.95" customHeight="1" x14ac:dyDescent="0.35">
      <c r="B103" s="124" t="s">
        <v>7</v>
      </c>
      <c r="C103" s="512" t="s">
        <v>132</v>
      </c>
      <c r="D103" s="513"/>
      <c r="E103" s="513"/>
      <c r="F103" s="514"/>
      <c r="G103" s="147">
        <f>G56</f>
        <v>288.57221052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259"/>
      <c r="V103" s="259"/>
      <c r="W103" s="259"/>
    </row>
    <row r="104" spans="2:24" ht="24.95" customHeight="1" x14ac:dyDescent="0.35">
      <c r="B104" s="124" t="s">
        <v>8</v>
      </c>
      <c r="C104" s="512" t="s">
        <v>133</v>
      </c>
      <c r="D104" s="513"/>
      <c r="E104" s="513"/>
      <c r="F104" s="514"/>
      <c r="G104" s="129">
        <f>G66</f>
        <v>10.11613416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259"/>
      <c r="V104" s="259"/>
      <c r="W104" s="259"/>
    </row>
    <row r="105" spans="2:24" ht="24.95" customHeight="1" x14ac:dyDescent="0.35">
      <c r="B105" s="124" t="s">
        <v>9</v>
      </c>
      <c r="C105" s="512" t="s">
        <v>134</v>
      </c>
      <c r="D105" s="513"/>
      <c r="E105" s="513"/>
      <c r="F105" s="514"/>
      <c r="G105" s="129">
        <f>G79</f>
        <v>22.028062320000004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259"/>
      <c r="V105" s="259"/>
      <c r="W105" s="259"/>
    </row>
    <row r="106" spans="2:24" ht="24.95" customHeight="1" x14ac:dyDescent="0.35">
      <c r="B106" s="124" t="s">
        <v>10</v>
      </c>
      <c r="C106" s="512" t="s">
        <v>135</v>
      </c>
      <c r="D106" s="513"/>
      <c r="E106" s="513"/>
      <c r="F106" s="514"/>
      <c r="G106" s="129">
        <f>G87</f>
        <v>0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259"/>
      <c r="V106" s="259"/>
      <c r="W106" s="259"/>
    </row>
    <row r="107" spans="2:24" ht="24.95" customHeight="1" thickBot="1" x14ac:dyDescent="0.4">
      <c r="B107" s="239" t="s">
        <v>12</v>
      </c>
      <c r="C107" s="515" t="s">
        <v>136</v>
      </c>
      <c r="D107" s="516"/>
      <c r="E107" s="516"/>
      <c r="F107" s="517"/>
      <c r="G107" s="240">
        <f>G98</f>
        <v>142.42043816619721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259"/>
      <c r="V107" s="259"/>
      <c r="W107" s="259"/>
    </row>
    <row r="108" spans="2:24" ht="24.95" customHeight="1" thickBot="1" x14ac:dyDescent="0.4">
      <c r="B108" s="241"/>
      <c r="C108" s="242"/>
      <c r="D108" s="631" t="s">
        <v>138</v>
      </c>
      <c r="E108" s="631"/>
      <c r="F108" s="632"/>
      <c r="G108" s="243">
        <f>SUM(G102:G107)</f>
        <v>614.93684516619726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259"/>
      <c r="V108" s="259"/>
      <c r="W108" s="259"/>
    </row>
    <row r="109" spans="2:24" ht="18" customHeight="1" x14ac:dyDescent="0.25">
      <c r="B109" s="5"/>
      <c r="C109" s="5"/>
      <c r="D109" s="5"/>
      <c r="E109" s="5"/>
      <c r="F109" s="6"/>
      <c r="G109" s="7"/>
      <c r="J109" s="1"/>
      <c r="K109" s="1"/>
      <c r="L109" s="1"/>
      <c r="M109" s="1"/>
      <c r="N109" s="1"/>
      <c r="O109" s="1"/>
      <c r="P109" s="1"/>
    </row>
    <row r="110" spans="2:24" ht="20.25" x14ac:dyDescent="0.3">
      <c r="C110" s="19"/>
    </row>
    <row r="111" spans="2:24" x14ac:dyDescent="0.25">
      <c r="C111" s="4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</sheetData>
  <sheetProtection deleteColumns="0"/>
  <mergeCells count="123">
    <mergeCell ref="B1:G1"/>
    <mergeCell ref="B2:D2"/>
    <mergeCell ref="E2:G2"/>
    <mergeCell ref="B3:D3"/>
    <mergeCell ref="E3:G3"/>
    <mergeCell ref="I1:L1"/>
    <mergeCell ref="B7:D7"/>
    <mergeCell ref="E7:G7"/>
    <mergeCell ref="B8:D8"/>
    <mergeCell ref="E8:G8"/>
    <mergeCell ref="B9:D9"/>
    <mergeCell ref="E9:G9"/>
    <mergeCell ref="B4:D4"/>
    <mergeCell ref="E4:G4"/>
    <mergeCell ref="B5:D5"/>
    <mergeCell ref="E5:G5"/>
    <mergeCell ref="B6:D6"/>
    <mergeCell ref="E6:G6"/>
    <mergeCell ref="B13:D14"/>
    <mergeCell ref="E13:G13"/>
    <mergeCell ref="E14:G14"/>
    <mergeCell ref="B16:G16"/>
    <mergeCell ref="B17:G17"/>
    <mergeCell ref="C36:E36"/>
    <mergeCell ref="B15:D15"/>
    <mergeCell ref="E15:G15"/>
    <mergeCell ref="I21:L21"/>
    <mergeCell ref="B10:D10"/>
    <mergeCell ref="E10:G10"/>
    <mergeCell ref="B11:D11"/>
    <mergeCell ref="E11:G11"/>
    <mergeCell ref="B12:G12"/>
    <mergeCell ref="E24:F24"/>
    <mergeCell ref="C29:D29"/>
    <mergeCell ref="C30:D30"/>
    <mergeCell ref="C32:F32"/>
    <mergeCell ref="B34:G34"/>
    <mergeCell ref="C35:E35"/>
    <mergeCell ref="I35:L35"/>
    <mergeCell ref="B25:G25"/>
    <mergeCell ref="B26:G26"/>
    <mergeCell ref="B27:G27"/>
    <mergeCell ref="C28:E28"/>
    <mergeCell ref="I28:L28"/>
    <mergeCell ref="I29:L29"/>
    <mergeCell ref="C42:E42"/>
    <mergeCell ref="C43:E43"/>
    <mergeCell ref="B45:G45"/>
    <mergeCell ref="C46:F46"/>
    <mergeCell ref="I46:L46"/>
    <mergeCell ref="C39:E39"/>
    <mergeCell ref="C40:E40"/>
    <mergeCell ref="C41:E41"/>
    <mergeCell ref="C37:E37"/>
    <mergeCell ref="C38:E38"/>
    <mergeCell ref="I38:L38"/>
    <mergeCell ref="C51:F51"/>
    <mergeCell ref="I51:K51"/>
    <mergeCell ref="C52:F52"/>
    <mergeCell ref="C53:F53"/>
    <mergeCell ref="C54:F54"/>
    <mergeCell ref="I55:T55"/>
    <mergeCell ref="I52:K52"/>
    <mergeCell ref="I53:K53"/>
    <mergeCell ref="B47:B48"/>
    <mergeCell ref="C47:C48"/>
    <mergeCell ref="G47:G48"/>
    <mergeCell ref="B49:B50"/>
    <mergeCell ref="C49:D50"/>
    <mergeCell ref="G49:G50"/>
    <mergeCell ref="I47:L48"/>
    <mergeCell ref="I49:L50"/>
    <mergeCell ref="C60:E60"/>
    <mergeCell ref="I60:K60"/>
    <mergeCell ref="C61:E61"/>
    <mergeCell ref="I61:K61"/>
    <mergeCell ref="I63:L63"/>
    <mergeCell ref="E56:F56"/>
    <mergeCell ref="I56:T57"/>
    <mergeCell ref="B57:G57"/>
    <mergeCell ref="B58:G58"/>
    <mergeCell ref="C59:E59"/>
    <mergeCell ref="I59:L59"/>
    <mergeCell ref="C70:E70"/>
    <mergeCell ref="C71:E71"/>
    <mergeCell ref="C72:E72"/>
    <mergeCell ref="C65:E65"/>
    <mergeCell ref="I65:K65"/>
    <mergeCell ref="B67:G67"/>
    <mergeCell ref="B68:G68"/>
    <mergeCell ref="C69:E69"/>
    <mergeCell ref="I62:K62"/>
    <mergeCell ref="C63:E63"/>
    <mergeCell ref="C64:E64"/>
    <mergeCell ref="C76:E76"/>
    <mergeCell ref="C78:F78"/>
    <mergeCell ref="E79:F79"/>
    <mergeCell ref="B80:G80"/>
    <mergeCell ref="B81:G81"/>
    <mergeCell ref="C82:F82"/>
    <mergeCell ref="I91:K91"/>
    <mergeCell ref="C73:E73"/>
    <mergeCell ref="C74:E74"/>
    <mergeCell ref="C75:E75"/>
    <mergeCell ref="E98:F98"/>
    <mergeCell ref="D108:F108"/>
    <mergeCell ref="I83:I84"/>
    <mergeCell ref="C103:F103"/>
    <mergeCell ref="C104:F104"/>
    <mergeCell ref="C105:F105"/>
    <mergeCell ref="C106:F106"/>
    <mergeCell ref="C107:F107"/>
    <mergeCell ref="B99:G99"/>
    <mergeCell ref="B100:G100"/>
    <mergeCell ref="B101:F101"/>
    <mergeCell ref="C102:F102"/>
    <mergeCell ref="B89:G89"/>
    <mergeCell ref="C83:F83"/>
    <mergeCell ref="C84:F84"/>
    <mergeCell ref="C85:F85"/>
    <mergeCell ref="C86:F86"/>
    <mergeCell ref="E87:F87"/>
    <mergeCell ref="I92:L92"/>
  </mergeCells>
  <hyperlinks>
    <hyperlink ref="J2" location="RESUMO!A1" display="&lt;- RESUMO"/>
    <hyperlink ref="I83:I84" location="'UNIFORMES E EPI''S'!A1" display="Valor obtido na aba &quot;Uniformes e Epi's&quot;"/>
    <hyperlink ref="I66" r:id="rId1"/>
    <hyperlink ref="I79" r:id="rId2"/>
    <hyperlink ref="I98" r:id="rId3"/>
  </hyperlinks>
  <pageMargins left="0.511811024" right="0.511811024" top="0.78740157499999996" bottom="0.78740157499999996" header="0.31496062000000002" footer="0.31496062000000002"/>
  <pageSetup paperSize="9" scale="50" fitToHeight="0" orientation="portrait" r:id="rId4"/>
  <legacyDrawing r:id="rId5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111"/>
  <sheetViews>
    <sheetView topLeftCell="A79" zoomScale="60" zoomScaleNormal="60" workbookViewId="0">
      <selection activeCell="I49" sqref="I49:L50"/>
    </sheetView>
  </sheetViews>
  <sheetFormatPr defaultRowHeight="15" x14ac:dyDescent="0.25"/>
  <cols>
    <col min="1" max="1" width="3.28515625" style="36" customWidth="1"/>
    <col min="2" max="2" width="7.7109375" style="36" customWidth="1"/>
    <col min="3" max="3" width="52.42578125" style="36" customWidth="1"/>
    <col min="4" max="4" width="32.140625" style="36" customWidth="1"/>
    <col min="5" max="5" width="29.7109375" style="36" customWidth="1"/>
    <col min="6" max="6" width="30.42578125" style="36" customWidth="1"/>
    <col min="7" max="7" width="25.5703125" style="36" customWidth="1"/>
    <col min="8" max="8" width="2.28515625" style="36" customWidth="1"/>
    <col min="9" max="9" width="60.7109375" style="36" customWidth="1"/>
    <col min="10" max="11" width="55.7109375" style="36" customWidth="1"/>
    <col min="12" max="12" width="4.140625" style="36" customWidth="1"/>
    <col min="13" max="13" width="12.5703125" style="36" customWidth="1"/>
    <col min="14" max="14" width="13.85546875" style="36" customWidth="1"/>
    <col min="15" max="15" width="14" style="36" customWidth="1"/>
    <col min="16" max="16" width="14.28515625" style="36" customWidth="1"/>
    <col min="17" max="17" width="15.140625" style="36" customWidth="1"/>
    <col min="18" max="18" width="16" style="36" customWidth="1"/>
    <col min="19" max="19" width="14.7109375" style="36" customWidth="1"/>
    <col min="20" max="20" width="13" style="36" customWidth="1"/>
    <col min="21" max="16384" width="9.140625" style="36"/>
  </cols>
  <sheetData>
    <row r="1" spans="2:23" ht="26.25" customHeight="1" thickBot="1" x14ac:dyDescent="0.4">
      <c r="B1" s="610" t="s">
        <v>39</v>
      </c>
      <c r="C1" s="611"/>
      <c r="D1" s="611"/>
      <c r="E1" s="611"/>
      <c r="F1" s="611"/>
      <c r="G1" s="612"/>
      <c r="H1" s="110"/>
      <c r="I1" s="503" t="s">
        <v>54</v>
      </c>
      <c r="J1" s="503"/>
      <c r="K1" s="503"/>
      <c r="L1" s="503"/>
      <c r="M1" s="258"/>
      <c r="N1" s="258"/>
      <c r="O1" s="258"/>
      <c r="P1" s="258"/>
      <c r="Q1" s="258"/>
      <c r="R1" s="258"/>
      <c r="S1" s="258"/>
      <c r="T1" s="258"/>
      <c r="U1" s="259"/>
      <c r="V1" s="259"/>
      <c r="W1" s="259"/>
    </row>
    <row r="2" spans="2:23" ht="24.95" customHeight="1" x14ac:dyDescent="0.35">
      <c r="B2" s="613" t="s">
        <v>0</v>
      </c>
      <c r="C2" s="614"/>
      <c r="D2" s="614"/>
      <c r="E2" s="615"/>
      <c r="F2" s="616"/>
      <c r="G2" s="617"/>
      <c r="H2" s="111"/>
      <c r="I2" s="291" t="s">
        <v>58</v>
      </c>
      <c r="J2" s="426" t="s">
        <v>294</v>
      </c>
      <c r="K2" s="273"/>
      <c r="L2" s="273"/>
      <c r="M2" s="260"/>
      <c r="N2" s="260"/>
      <c r="O2" s="260"/>
      <c r="P2" s="260"/>
      <c r="Q2" s="260"/>
      <c r="R2" s="260"/>
      <c r="S2" s="260"/>
      <c r="T2" s="260"/>
      <c r="U2" s="259"/>
      <c r="V2" s="259"/>
      <c r="W2" s="259"/>
    </row>
    <row r="3" spans="2:23" ht="24.95" customHeight="1" x14ac:dyDescent="0.35">
      <c r="B3" s="596" t="s">
        <v>1</v>
      </c>
      <c r="C3" s="597"/>
      <c r="D3" s="597"/>
      <c r="E3" s="595"/>
      <c r="F3" s="547"/>
      <c r="G3" s="548"/>
      <c r="H3" s="115"/>
      <c r="I3" s="292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59"/>
      <c r="V3" s="259"/>
      <c r="W3" s="259"/>
    </row>
    <row r="4" spans="2:23" ht="24.95" customHeight="1" x14ac:dyDescent="0.35">
      <c r="B4" s="596" t="s">
        <v>2</v>
      </c>
      <c r="C4" s="597"/>
      <c r="D4" s="597"/>
      <c r="E4" s="595"/>
      <c r="F4" s="547"/>
      <c r="G4" s="548"/>
      <c r="H4" s="115"/>
      <c r="I4" s="292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59"/>
      <c r="W4" s="259"/>
    </row>
    <row r="5" spans="2:23" ht="24.95" customHeight="1" x14ac:dyDescent="0.35">
      <c r="B5" s="598" t="s">
        <v>55</v>
      </c>
      <c r="C5" s="599"/>
      <c r="D5" s="600"/>
      <c r="E5" s="601"/>
      <c r="F5" s="602"/>
      <c r="G5" s="603"/>
      <c r="H5" s="115"/>
      <c r="I5" s="292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59"/>
      <c r="W5" s="259"/>
    </row>
    <row r="6" spans="2:23" ht="24.95" customHeight="1" x14ac:dyDescent="0.35">
      <c r="B6" s="596" t="s">
        <v>3</v>
      </c>
      <c r="C6" s="597"/>
      <c r="D6" s="597"/>
      <c r="E6" s="595" t="s">
        <v>56</v>
      </c>
      <c r="F6" s="547"/>
      <c r="G6" s="548"/>
      <c r="H6" s="115"/>
      <c r="I6" s="292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59"/>
      <c r="V6" s="259"/>
      <c r="W6" s="259"/>
    </row>
    <row r="7" spans="2:23" ht="24.95" customHeight="1" x14ac:dyDescent="0.35">
      <c r="B7" s="618" t="s">
        <v>40</v>
      </c>
      <c r="C7" s="619"/>
      <c r="D7" s="619"/>
      <c r="E7" s="601"/>
      <c r="F7" s="602"/>
      <c r="G7" s="603"/>
      <c r="H7" s="115"/>
      <c r="I7" s="292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59"/>
      <c r="V7" s="259"/>
      <c r="W7" s="259"/>
    </row>
    <row r="8" spans="2:23" ht="24.95" customHeight="1" x14ac:dyDescent="0.35">
      <c r="B8" s="607" t="s">
        <v>57</v>
      </c>
      <c r="C8" s="608"/>
      <c r="D8" s="609"/>
      <c r="E8" s="601"/>
      <c r="F8" s="602"/>
      <c r="G8" s="603"/>
      <c r="H8" s="115"/>
      <c r="I8" s="292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59"/>
      <c r="V8" s="259"/>
      <c r="W8" s="259"/>
    </row>
    <row r="9" spans="2:23" ht="24.95" customHeight="1" x14ac:dyDescent="0.35">
      <c r="B9" s="607" t="s">
        <v>45</v>
      </c>
      <c r="C9" s="608"/>
      <c r="D9" s="609"/>
      <c r="E9" s="595" t="s">
        <v>183</v>
      </c>
      <c r="F9" s="547"/>
      <c r="G9" s="548"/>
      <c r="H9" s="111"/>
      <c r="I9" s="292" t="s">
        <v>59</v>
      </c>
      <c r="J9" s="262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59"/>
      <c r="V9" s="259"/>
      <c r="W9" s="259"/>
    </row>
    <row r="10" spans="2:23" ht="24.95" customHeight="1" x14ac:dyDescent="0.35">
      <c r="B10" s="596" t="s">
        <v>4</v>
      </c>
      <c r="C10" s="597"/>
      <c r="D10" s="597"/>
      <c r="E10" s="595">
        <v>12</v>
      </c>
      <c r="F10" s="547"/>
      <c r="G10" s="548"/>
      <c r="H10" s="115"/>
      <c r="I10" s="292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59"/>
      <c r="V10" s="259"/>
      <c r="W10" s="259"/>
    </row>
    <row r="11" spans="2:23" ht="24.95" customHeight="1" x14ac:dyDescent="0.35">
      <c r="B11" s="598" t="s">
        <v>122</v>
      </c>
      <c r="C11" s="599"/>
      <c r="D11" s="600"/>
      <c r="E11" s="601" t="s">
        <v>123</v>
      </c>
      <c r="F11" s="602"/>
      <c r="G11" s="603"/>
      <c r="H11" s="115"/>
      <c r="I11" s="292" t="s">
        <v>124</v>
      </c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59"/>
      <c r="V11" s="259"/>
      <c r="W11" s="259"/>
    </row>
    <row r="12" spans="2:23" ht="18" customHeight="1" x14ac:dyDescent="0.35">
      <c r="B12" s="604"/>
      <c r="C12" s="605"/>
      <c r="D12" s="605"/>
      <c r="E12" s="605"/>
      <c r="F12" s="595"/>
      <c r="G12" s="606"/>
      <c r="H12" s="115"/>
      <c r="I12" s="292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59"/>
      <c r="V12" s="259"/>
      <c r="W12" s="259"/>
    </row>
    <row r="13" spans="2:23" ht="24.95" customHeight="1" x14ac:dyDescent="0.35">
      <c r="B13" s="581" t="s">
        <v>41</v>
      </c>
      <c r="C13" s="582"/>
      <c r="D13" s="583"/>
      <c r="E13" s="587" t="s">
        <v>271</v>
      </c>
      <c r="F13" s="588"/>
      <c r="G13" s="589"/>
      <c r="H13" s="115"/>
      <c r="I13" s="292"/>
      <c r="J13" s="262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59"/>
      <c r="V13" s="259"/>
      <c r="W13" s="259"/>
    </row>
    <row r="14" spans="2:23" ht="24.95" customHeight="1" x14ac:dyDescent="0.35">
      <c r="B14" s="584"/>
      <c r="C14" s="585"/>
      <c r="D14" s="586"/>
      <c r="E14" s="590" t="s">
        <v>280</v>
      </c>
      <c r="F14" s="591"/>
      <c r="G14" s="592"/>
      <c r="H14" s="115"/>
      <c r="I14" s="292"/>
      <c r="J14" s="262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59"/>
      <c r="V14" s="259"/>
      <c r="W14" s="259"/>
    </row>
    <row r="15" spans="2:23" ht="24.95" customHeight="1" thickBot="1" x14ac:dyDescent="0.4">
      <c r="B15" s="593" t="s">
        <v>42</v>
      </c>
      <c r="C15" s="594"/>
      <c r="D15" s="594"/>
      <c r="E15" s="595">
        <v>1</v>
      </c>
      <c r="F15" s="547"/>
      <c r="G15" s="548"/>
      <c r="H15" s="115"/>
      <c r="I15" s="293" t="s">
        <v>60</v>
      </c>
      <c r="J15" s="262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59"/>
      <c r="V15" s="259"/>
      <c r="W15" s="259"/>
    </row>
    <row r="16" spans="2:23" ht="24.95" customHeight="1" x14ac:dyDescent="0.35">
      <c r="B16" s="578" t="s">
        <v>5</v>
      </c>
      <c r="C16" s="579"/>
      <c r="D16" s="579"/>
      <c r="E16" s="579"/>
      <c r="F16" s="579"/>
      <c r="G16" s="580"/>
      <c r="H16" s="115"/>
      <c r="I16" s="115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59"/>
      <c r="V16" s="259"/>
      <c r="W16" s="259"/>
    </row>
    <row r="17" spans="2:23" ht="24.95" customHeight="1" thickBot="1" x14ac:dyDescent="0.4">
      <c r="B17" s="533" t="s">
        <v>49</v>
      </c>
      <c r="C17" s="528"/>
      <c r="D17" s="528"/>
      <c r="E17" s="528"/>
      <c r="F17" s="528"/>
      <c r="G17" s="534"/>
      <c r="H17" s="115"/>
      <c r="I17" s="115"/>
      <c r="J17" s="111"/>
      <c r="K17" s="111"/>
      <c r="L17" s="111"/>
      <c r="M17" s="260"/>
      <c r="N17" s="260"/>
      <c r="O17" s="260"/>
      <c r="P17" s="260"/>
      <c r="Q17" s="260"/>
      <c r="R17" s="260"/>
      <c r="S17" s="260"/>
      <c r="T17" s="260"/>
      <c r="U17" s="259"/>
      <c r="V17" s="259"/>
      <c r="W17" s="259"/>
    </row>
    <row r="18" spans="2:23" ht="24.95" customHeight="1" x14ac:dyDescent="0.35">
      <c r="B18" s="347" t="s">
        <v>62</v>
      </c>
      <c r="C18" s="346" t="s">
        <v>63</v>
      </c>
      <c r="D18" s="348" t="s">
        <v>64</v>
      </c>
      <c r="E18" s="348" t="s">
        <v>65</v>
      </c>
      <c r="F18" s="348" t="s">
        <v>66</v>
      </c>
      <c r="G18" s="123" t="s">
        <v>67</v>
      </c>
      <c r="H18" s="115"/>
      <c r="I18" s="112" t="s">
        <v>58</v>
      </c>
      <c r="J18" s="114"/>
      <c r="K18" s="216"/>
      <c r="L18" s="273"/>
      <c r="M18" s="260"/>
      <c r="N18" s="260"/>
      <c r="O18" s="260"/>
      <c r="P18" s="260"/>
      <c r="Q18" s="260"/>
      <c r="R18" s="260"/>
      <c r="S18" s="260"/>
      <c r="T18" s="260"/>
      <c r="U18" s="259"/>
      <c r="V18" s="259"/>
      <c r="W18" s="259"/>
    </row>
    <row r="19" spans="2:23" ht="24.95" customHeight="1" x14ac:dyDescent="0.35">
      <c r="B19" s="124" t="s">
        <v>6</v>
      </c>
      <c r="C19" s="125" t="s">
        <v>43</v>
      </c>
      <c r="D19" s="126" t="s">
        <v>68</v>
      </c>
      <c r="E19" s="127">
        <v>1</v>
      </c>
      <c r="F19" s="128">
        <v>0</v>
      </c>
      <c r="G19" s="129">
        <f>F19</f>
        <v>0</v>
      </c>
      <c r="H19" s="111"/>
      <c r="I19" s="369" t="s">
        <v>312</v>
      </c>
      <c r="J19" s="389"/>
      <c r="K19" s="261"/>
      <c r="L19" s="260"/>
      <c r="M19" s="260"/>
      <c r="N19" s="260"/>
      <c r="O19" s="260"/>
      <c r="P19" s="260"/>
      <c r="Q19" s="260"/>
      <c r="R19" s="260"/>
      <c r="S19" s="260"/>
      <c r="T19" s="260"/>
      <c r="U19" s="259"/>
      <c r="V19" s="259"/>
      <c r="W19" s="259"/>
    </row>
    <row r="20" spans="2:23" ht="24.95" customHeight="1" x14ac:dyDescent="0.35">
      <c r="B20" s="124" t="s">
        <v>7</v>
      </c>
      <c r="C20" s="125" t="s">
        <v>44</v>
      </c>
      <c r="D20" s="126" t="s">
        <v>68</v>
      </c>
      <c r="E20" s="127">
        <v>220</v>
      </c>
      <c r="F20" s="132">
        <f>(G19+G21)/E20</f>
        <v>0</v>
      </c>
      <c r="G20" s="129">
        <f>F20</f>
        <v>0</v>
      </c>
      <c r="H20" s="111"/>
      <c r="I20" s="116" t="s">
        <v>159</v>
      </c>
      <c r="J20" s="118"/>
      <c r="K20" s="217"/>
      <c r="L20" s="262"/>
      <c r="M20" s="262"/>
      <c r="N20" s="262"/>
      <c r="O20" s="262"/>
      <c r="P20" s="262"/>
      <c r="Q20" s="260"/>
      <c r="R20" s="260"/>
      <c r="S20" s="260"/>
      <c r="T20" s="260"/>
      <c r="U20" s="259"/>
      <c r="V20" s="259"/>
      <c r="W20" s="259"/>
    </row>
    <row r="21" spans="2:23" ht="24.95" customHeight="1" x14ac:dyDescent="0.35">
      <c r="B21" s="124" t="s">
        <v>8</v>
      </c>
      <c r="C21" s="125" t="s">
        <v>180</v>
      </c>
      <c r="D21" s="133">
        <v>0</v>
      </c>
      <c r="E21" s="134">
        <v>0</v>
      </c>
      <c r="F21" s="132">
        <f>F19*D21</f>
        <v>0</v>
      </c>
      <c r="G21" s="129">
        <f>F21</f>
        <v>0</v>
      </c>
      <c r="H21" s="111"/>
      <c r="I21" s="250"/>
      <c r="J21" s="371"/>
      <c r="K21" s="283"/>
      <c r="L21" s="284"/>
      <c r="M21" s="284"/>
      <c r="N21" s="284"/>
      <c r="O21" s="284"/>
      <c r="P21" s="284"/>
      <c r="Q21" s="284"/>
      <c r="R21" s="284"/>
      <c r="S21" s="284"/>
      <c r="T21" s="284"/>
      <c r="U21" s="259"/>
      <c r="V21" s="259"/>
      <c r="W21" s="259"/>
    </row>
    <row r="22" spans="2:23" ht="24.95" customHeight="1" x14ac:dyDescent="0.35">
      <c r="B22" s="124" t="s">
        <v>9</v>
      </c>
      <c r="C22" s="125" t="s">
        <v>69</v>
      </c>
      <c r="D22" s="133">
        <v>0</v>
      </c>
      <c r="E22" s="134">
        <v>0</v>
      </c>
      <c r="F22" s="132">
        <f>F20*D22</f>
        <v>0</v>
      </c>
      <c r="G22" s="129">
        <f>F22*E22</f>
        <v>0</v>
      </c>
      <c r="H22" s="111"/>
      <c r="I22" s="135"/>
      <c r="J22" s="137"/>
      <c r="K22" s="263"/>
      <c r="L22" s="264"/>
      <c r="M22" s="264"/>
      <c r="N22" s="264"/>
      <c r="O22" s="264"/>
      <c r="P22" s="264"/>
      <c r="Q22" s="264"/>
      <c r="R22" s="264"/>
      <c r="S22" s="264"/>
      <c r="T22" s="264"/>
      <c r="U22" s="259"/>
      <c r="V22" s="259"/>
      <c r="W22" s="259"/>
    </row>
    <row r="23" spans="2:23" ht="24.95" customHeight="1" thickBot="1" x14ac:dyDescent="0.4">
      <c r="B23" s="124" t="s">
        <v>10</v>
      </c>
      <c r="C23" s="125" t="s">
        <v>11</v>
      </c>
      <c r="D23" s="138"/>
      <c r="E23" s="132" t="s">
        <v>46</v>
      </c>
      <c r="F23" s="132"/>
      <c r="G23" s="129"/>
      <c r="H23" s="139"/>
      <c r="I23" s="140" t="s">
        <v>154</v>
      </c>
      <c r="J23" s="119"/>
      <c r="K23" s="217"/>
      <c r="L23" s="262"/>
      <c r="M23" s="262"/>
      <c r="N23" s="262"/>
      <c r="O23" s="262"/>
      <c r="P23" s="262"/>
      <c r="Q23" s="262"/>
      <c r="R23" s="262"/>
      <c r="S23" s="262"/>
      <c r="T23" s="262"/>
      <c r="U23" s="259"/>
      <c r="V23" s="259"/>
      <c r="W23" s="259"/>
    </row>
    <row r="24" spans="2:23" ht="24.95" customHeight="1" x14ac:dyDescent="0.35">
      <c r="B24" s="142"/>
      <c r="C24" s="143"/>
      <c r="D24" s="143"/>
      <c r="E24" s="528" t="s">
        <v>50</v>
      </c>
      <c r="F24" s="529"/>
      <c r="G24" s="144">
        <f>G19+G21+G22</f>
        <v>0</v>
      </c>
      <c r="H24" s="139"/>
      <c r="I24" s="139"/>
      <c r="J24" s="111"/>
      <c r="K24" s="111"/>
      <c r="L24" s="111"/>
      <c r="M24" s="260"/>
      <c r="N24" s="260"/>
      <c r="O24" s="260"/>
      <c r="P24" s="260"/>
      <c r="Q24" s="260"/>
      <c r="R24" s="260"/>
      <c r="S24" s="260"/>
      <c r="T24" s="260"/>
      <c r="U24" s="259"/>
      <c r="V24" s="259"/>
      <c r="W24" s="259"/>
    </row>
    <row r="25" spans="2:23" ht="21" x14ac:dyDescent="0.35">
      <c r="B25" s="546"/>
      <c r="C25" s="547"/>
      <c r="D25" s="547"/>
      <c r="E25" s="547"/>
      <c r="F25" s="547"/>
      <c r="G25" s="548"/>
      <c r="H25" s="115"/>
      <c r="I25" s="115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259"/>
      <c r="V25" s="259"/>
      <c r="W25" s="259"/>
    </row>
    <row r="26" spans="2:23" ht="24.95" customHeight="1" x14ac:dyDescent="0.35">
      <c r="B26" s="533" t="s">
        <v>13</v>
      </c>
      <c r="C26" s="528"/>
      <c r="D26" s="528"/>
      <c r="E26" s="528"/>
      <c r="F26" s="528"/>
      <c r="G26" s="534"/>
      <c r="H26" s="115"/>
      <c r="I26" s="115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259"/>
      <c r="V26" s="259"/>
      <c r="W26" s="259"/>
    </row>
    <row r="27" spans="2:23" ht="24.95" customHeight="1" thickBot="1" x14ac:dyDescent="0.4">
      <c r="B27" s="552" t="s">
        <v>72</v>
      </c>
      <c r="C27" s="553"/>
      <c r="D27" s="553"/>
      <c r="E27" s="553"/>
      <c r="F27" s="553"/>
      <c r="G27" s="554"/>
      <c r="H27" s="115"/>
      <c r="I27" s="115"/>
      <c r="J27" s="111"/>
      <c r="K27" s="111"/>
      <c r="L27" s="111"/>
      <c r="M27" s="260"/>
      <c r="N27" s="260"/>
      <c r="O27" s="260"/>
      <c r="P27" s="260"/>
      <c r="Q27" s="260"/>
      <c r="R27" s="260"/>
      <c r="S27" s="260"/>
      <c r="T27" s="260"/>
      <c r="U27" s="276"/>
      <c r="V27" s="259"/>
      <c r="W27" s="259"/>
    </row>
    <row r="28" spans="2:23" ht="24.95" customHeight="1" x14ac:dyDescent="0.35">
      <c r="B28" s="347" t="s">
        <v>73</v>
      </c>
      <c r="C28" s="576" t="s">
        <v>74</v>
      </c>
      <c r="D28" s="555"/>
      <c r="E28" s="577"/>
      <c r="F28" s="348" t="s">
        <v>64</v>
      </c>
      <c r="G28" s="123" t="s">
        <v>67</v>
      </c>
      <c r="H28" s="115"/>
      <c r="I28" s="647" t="s">
        <v>58</v>
      </c>
      <c r="J28" s="648"/>
      <c r="K28" s="648"/>
      <c r="L28" s="649"/>
      <c r="M28" s="260"/>
      <c r="N28" s="260"/>
      <c r="O28" s="260"/>
      <c r="P28" s="260"/>
      <c r="Q28" s="260"/>
      <c r="R28" s="260"/>
      <c r="S28" s="260"/>
      <c r="T28" s="260"/>
      <c r="U28" s="276"/>
      <c r="V28" s="259"/>
      <c r="W28" s="259"/>
    </row>
    <row r="29" spans="2:23" ht="39.75" customHeight="1" x14ac:dyDescent="0.35">
      <c r="B29" s="124" t="s">
        <v>6</v>
      </c>
      <c r="C29" s="531" t="s">
        <v>75</v>
      </c>
      <c r="D29" s="542"/>
      <c r="E29" s="146" t="s">
        <v>76</v>
      </c>
      <c r="F29" s="146">
        <v>8.3299999999999999E-2</v>
      </c>
      <c r="G29" s="147">
        <f>G24*F29</f>
        <v>0</v>
      </c>
      <c r="H29" s="115"/>
      <c r="I29" s="504" t="s">
        <v>79</v>
      </c>
      <c r="J29" s="505"/>
      <c r="K29" s="505"/>
      <c r="L29" s="506"/>
      <c r="M29" s="262"/>
      <c r="N29" s="262"/>
      <c r="O29" s="262"/>
      <c r="P29" s="262"/>
      <c r="Q29" s="262"/>
      <c r="R29" s="262"/>
      <c r="S29" s="262"/>
      <c r="T29" s="262"/>
      <c r="U29" s="276"/>
      <c r="V29" s="259"/>
      <c r="W29" s="259"/>
    </row>
    <row r="30" spans="2:23" ht="24.95" customHeight="1" thickBot="1" x14ac:dyDescent="0.4">
      <c r="B30" s="124" t="s">
        <v>7</v>
      </c>
      <c r="C30" s="531" t="s">
        <v>48</v>
      </c>
      <c r="D30" s="542"/>
      <c r="E30" s="148" t="s">
        <v>77</v>
      </c>
      <c r="F30" s="148">
        <v>0.121</v>
      </c>
      <c r="G30" s="147">
        <f>G24*F30</f>
        <v>0</v>
      </c>
      <c r="H30" s="115"/>
      <c r="I30" s="140" t="s">
        <v>80</v>
      </c>
      <c r="J30" s="252"/>
      <c r="K30" s="252"/>
      <c r="L30" s="279"/>
      <c r="M30" s="260"/>
      <c r="N30" s="260"/>
      <c r="O30" s="260"/>
      <c r="P30" s="260"/>
      <c r="Q30" s="260"/>
      <c r="R30" s="260"/>
      <c r="S30" s="260"/>
      <c r="T30" s="260"/>
      <c r="U30" s="276"/>
      <c r="V30" s="259"/>
      <c r="W30" s="259"/>
    </row>
    <row r="31" spans="2:23" ht="24.95" customHeight="1" x14ac:dyDescent="0.35">
      <c r="B31" s="149"/>
      <c r="C31" s="150"/>
      <c r="D31" s="150"/>
      <c r="E31" s="151"/>
      <c r="F31" s="152" t="s">
        <v>71</v>
      </c>
      <c r="G31" s="153">
        <f>G29+G30</f>
        <v>0</v>
      </c>
      <c r="H31" s="115"/>
      <c r="I31" s="115"/>
      <c r="J31" s="111"/>
      <c r="K31" s="111"/>
      <c r="L31" s="111"/>
      <c r="M31" s="260"/>
      <c r="N31" s="260"/>
      <c r="O31" s="260"/>
      <c r="P31" s="260"/>
      <c r="Q31" s="260"/>
      <c r="R31" s="260"/>
      <c r="S31" s="260"/>
      <c r="T31" s="260"/>
      <c r="U31" s="276"/>
      <c r="V31" s="259"/>
      <c r="W31" s="259"/>
    </row>
    <row r="32" spans="2:23" ht="24.95" customHeight="1" x14ac:dyDescent="0.35">
      <c r="B32" s="124" t="s">
        <v>8</v>
      </c>
      <c r="C32" s="570" t="s">
        <v>78</v>
      </c>
      <c r="D32" s="571"/>
      <c r="E32" s="571"/>
      <c r="F32" s="572"/>
      <c r="G32" s="154">
        <f>F44*G31</f>
        <v>0</v>
      </c>
      <c r="H32" s="115"/>
      <c r="I32" s="115"/>
      <c r="J32" s="111"/>
      <c r="K32" s="111"/>
      <c r="L32" s="111"/>
      <c r="M32" s="260"/>
      <c r="N32" s="260"/>
      <c r="O32" s="260"/>
      <c r="P32" s="260"/>
      <c r="Q32" s="260"/>
      <c r="R32" s="260"/>
      <c r="S32" s="260"/>
      <c r="T32" s="260"/>
      <c r="U32" s="276"/>
      <c r="V32" s="259"/>
      <c r="W32" s="259"/>
    </row>
    <row r="33" spans="2:23" ht="24.95" customHeight="1" x14ac:dyDescent="0.35">
      <c r="B33" s="155"/>
      <c r="C33" s="156"/>
      <c r="D33" s="156"/>
      <c r="E33" s="156"/>
      <c r="F33" s="157" t="s">
        <v>84</v>
      </c>
      <c r="G33" s="158">
        <f>G31+G32</f>
        <v>0</v>
      </c>
      <c r="H33" s="115"/>
      <c r="I33" s="115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259"/>
      <c r="V33" s="259"/>
      <c r="W33" s="259"/>
    </row>
    <row r="34" spans="2:23" ht="39" customHeight="1" thickBot="1" x14ac:dyDescent="0.4">
      <c r="B34" s="573" t="s">
        <v>82</v>
      </c>
      <c r="C34" s="574"/>
      <c r="D34" s="574"/>
      <c r="E34" s="574"/>
      <c r="F34" s="574"/>
      <c r="G34" s="575"/>
      <c r="H34" s="111"/>
      <c r="I34" s="111"/>
      <c r="J34" s="111"/>
      <c r="K34" s="111"/>
      <c r="L34" s="111"/>
      <c r="M34" s="260"/>
      <c r="N34" s="260"/>
      <c r="O34" s="260"/>
      <c r="P34" s="260"/>
      <c r="Q34" s="260"/>
      <c r="R34" s="260"/>
      <c r="S34" s="260"/>
      <c r="T34" s="260"/>
      <c r="U34" s="259"/>
      <c r="V34" s="259"/>
      <c r="W34" s="259"/>
    </row>
    <row r="35" spans="2:23" ht="24.95" customHeight="1" x14ac:dyDescent="0.35">
      <c r="B35" s="159" t="s">
        <v>81</v>
      </c>
      <c r="C35" s="569" t="s">
        <v>83</v>
      </c>
      <c r="D35" s="569"/>
      <c r="E35" s="569"/>
      <c r="F35" s="350" t="s">
        <v>64</v>
      </c>
      <c r="G35" s="161" t="s">
        <v>67</v>
      </c>
      <c r="H35" s="111"/>
      <c r="I35" s="647" t="s">
        <v>58</v>
      </c>
      <c r="J35" s="648"/>
      <c r="K35" s="648"/>
      <c r="L35" s="649"/>
      <c r="M35" s="260"/>
      <c r="N35" s="260"/>
      <c r="O35" s="260"/>
      <c r="P35" s="260"/>
      <c r="Q35" s="260"/>
      <c r="R35" s="260"/>
      <c r="S35" s="260"/>
      <c r="T35" s="260"/>
      <c r="U35" s="259"/>
      <c r="V35" s="259"/>
      <c r="W35" s="259"/>
    </row>
    <row r="36" spans="2:23" ht="24.95" customHeight="1" x14ac:dyDescent="0.35">
      <c r="B36" s="357" t="s">
        <v>6</v>
      </c>
      <c r="C36" s="541" t="s">
        <v>14</v>
      </c>
      <c r="D36" s="531"/>
      <c r="E36" s="542"/>
      <c r="F36" s="146">
        <v>0.2</v>
      </c>
      <c r="G36" s="163">
        <f>G24*F36</f>
        <v>0</v>
      </c>
      <c r="H36" s="111"/>
      <c r="I36" s="116" t="s">
        <v>85</v>
      </c>
      <c r="J36" s="117"/>
      <c r="K36" s="117"/>
      <c r="L36" s="118"/>
      <c r="M36" s="262"/>
      <c r="N36" s="262"/>
      <c r="O36" s="262"/>
      <c r="P36" s="262"/>
      <c r="Q36" s="262"/>
      <c r="R36" s="262"/>
      <c r="S36" s="262"/>
      <c r="T36" s="262"/>
      <c r="U36" s="259"/>
      <c r="V36" s="259"/>
      <c r="W36" s="259"/>
    </row>
    <row r="37" spans="2:23" ht="24.95" customHeight="1" x14ac:dyDescent="0.35">
      <c r="B37" s="357" t="s">
        <v>7</v>
      </c>
      <c r="C37" s="541" t="s">
        <v>15</v>
      </c>
      <c r="D37" s="531"/>
      <c r="E37" s="542"/>
      <c r="F37" s="148">
        <v>2.5000000000000001E-2</v>
      </c>
      <c r="G37" s="163">
        <f>G24*F37</f>
        <v>0</v>
      </c>
      <c r="H37" s="111"/>
      <c r="I37" s="116" t="s">
        <v>85</v>
      </c>
      <c r="J37" s="117"/>
      <c r="K37" s="117"/>
      <c r="L37" s="118"/>
      <c r="M37" s="262"/>
      <c r="N37" s="262"/>
      <c r="O37" s="262"/>
      <c r="P37" s="262"/>
      <c r="Q37" s="262"/>
      <c r="R37" s="262"/>
      <c r="S37" s="262"/>
      <c r="T37" s="262"/>
      <c r="U37" s="259"/>
      <c r="V37" s="259"/>
      <c r="W37" s="259"/>
    </row>
    <row r="38" spans="2:23" ht="36" customHeight="1" x14ac:dyDescent="0.35">
      <c r="B38" s="357" t="s">
        <v>8</v>
      </c>
      <c r="C38" s="541" t="s">
        <v>86</v>
      </c>
      <c r="D38" s="531"/>
      <c r="E38" s="542"/>
      <c r="F38" s="164">
        <v>0.06</v>
      </c>
      <c r="G38" s="165">
        <f>G24*F38</f>
        <v>0</v>
      </c>
      <c r="H38" s="166"/>
      <c r="I38" s="504" t="s">
        <v>275</v>
      </c>
      <c r="J38" s="505"/>
      <c r="K38" s="505"/>
      <c r="L38" s="506"/>
      <c r="M38" s="262"/>
      <c r="N38" s="262"/>
      <c r="O38" s="262"/>
      <c r="P38" s="262"/>
      <c r="Q38" s="262"/>
      <c r="R38" s="262"/>
      <c r="S38" s="262"/>
      <c r="T38" s="262"/>
      <c r="U38" s="259"/>
      <c r="V38" s="259"/>
      <c r="W38" s="259"/>
    </row>
    <row r="39" spans="2:23" ht="24.95" customHeight="1" x14ac:dyDescent="0.35">
      <c r="B39" s="357" t="s">
        <v>9</v>
      </c>
      <c r="C39" s="541" t="s">
        <v>16</v>
      </c>
      <c r="D39" s="531"/>
      <c r="E39" s="542"/>
      <c r="F39" s="148">
        <v>1.4999999999999999E-2</v>
      </c>
      <c r="G39" s="163">
        <f>G24*F39</f>
        <v>0</v>
      </c>
      <c r="H39" s="111"/>
      <c r="I39" s="116" t="s">
        <v>85</v>
      </c>
      <c r="J39" s="117"/>
      <c r="K39" s="117"/>
      <c r="L39" s="118"/>
      <c r="M39" s="262"/>
      <c r="N39" s="262"/>
      <c r="O39" s="262"/>
      <c r="P39" s="262"/>
      <c r="Q39" s="262"/>
      <c r="R39" s="262"/>
      <c r="S39" s="262"/>
      <c r="T39" s="262"/>
      <c r="U39" s="259"/>
      <c r="V39" s="259"/>
      <c r="W39" s="259"/>
    </row>
    <row r="40" spans="2:23" ht="24.95" customHeight="1" x14ac:dyDescent="0.35">
      <c r="B40" s="357" t="s">
        <v>10</v>
      </c>
      <c r="C40" s="541" t="s">
        <v>47</v>
      </c>
      <c r="D40" s="531"/>
      <c r="E40" s="542"/>
      <c r="F40" s="148">
        <v>0.01</v>
      </c>
      <c r="G40" s="163">
        <f>G24*F40</f>
        <v>0</v>
      </c>
      <c r="H40" s="111"/>
      <c r="I40" s="116" t="s">
        <v>85</v>
      </c>
      <c r="J40" s="117"/>
      <c r="K40" s="117"/>
      <c r="L40" s="118"/>
      <c r="M40" s="262"/>
      <c r="N40" s="262"/>
      <c r="O40" s="262"/>
      <c r="P40" s="262"/>
      <c r="Q40" s="262"/>
      <c r="R40" s="262"/>
      <c r="S40" s="262"/>
      <c r="T40" s="262"/>
      <c r="U40" s="259"/>
      <c r="V40" s="259"/>
      <c r="W40" s="259"/>
    </row>
    <row r="41" spans="2:23" ht="24.95" customHeight="1" x14ac:dyDescent="0.35">
      <c r="B41" s="357" t="s">
        <v>12</v>
      </c>
      <c r="C41" s="541" t="s">
        <v>17</v>
      </c>
      <c r="D41" s="531"/>
      <c r="E41" s="542"/>
      <c r="F41" s="148">
        <v>6.0000000000000001E-3</v>
      </c>
      <c r="G41" s="163">
        <f>G24*F41</f>
        <v>0</v>
      </c>
      <c r="H41" s="111"/>
      <c r="I41" s="116" t="s">
        <v>85</v>
      </c>
      <c r="J41" s="117"/>
      <c r="K41" s="117"/>
      <c r="L41" s="118"/>
      <c r="M41" s="262"/>
      <c r="N41" s="262"/>
      <c r="O41" s="262"/>
      <c r="P41" s="262"/>
      <c r="Q41" s="262"/>
      <c r="R41" s="262"/>
      <c r="S41" s="262"/>
      <c r="T41" s="262"/>
      <c r="U41" s="259"/>
      <c r="V41" s="259"/>
      <c r="W41" s="259"/>
    </row>
    <row r="42" spans="2:23" ht="24.95" customHeight="1" x14ac:dyDescent="0.35">
      <c r="B42" s="357" t="s">
        <v>18</v>
      </c>
      <c r="C42" s="541" t="s">
        <v>19</v>
      </c>
      <c r="D42" s="531"/>
      <c r="E42" s="542"/>
      <c r="F42" s="148">
        <v>2E-3</v>
      </c>
      <c r="G42" s="163">
        <f>G24*F42</f>
        <v>0</v>
      </c>
      <c r="H42" s="111"/>
      <c r="I42" s="116" t="s">
        <v>85</v>
      </c>
      <c r="J42" s="117"/>
      <c r="K42" s="117"/>
      <c r="L42" s="118"/>
      <c r="M42" s="262"/>
      <c r="N42" s="262"/>
      <c r="O42" s="262"/>
      <c r="P42" s="262"/>
      <c r="Q42" s="262"/>
      <c r="R42" s="262"/>
      <c r="S42" s="262"/>
      <c r="T42" s="262"/>
      <c r="U42" s="259"/>
      <c r="V42" s="259"/>
      <c r="W42" s="259"/>
    </row>
    <row r="43" spans="2:23" ht="24.95" customHeight="1" thickBot="1" x14ac:dyDescent="0.4">
      <c r="B43" s="357" t="s">
        <v>20</v>
      </c>
      <c r="C43" s="541" t="s">
        <v>21</v>
      </c>
      <c r="D43" s="531"/>
      <c r="E43" s="542"/>
      <c r="F43" s="148">
        <v>0.08</v>
      </c>
      <c r="G43" s="163">
        <f>G24*F43</f>
        <v>0</v>
      </c>
      <c r="H43" s="111"/>
      <c r="I43" s="140" t="s">
        <v>85</v>
      </c>
      <c r="J43" s="141"/>
      <c r="K43" s="141"/>
      <c r="L43" s="119"/>
      <c r="M43" s="262"/>
      <c r="N43" s="262"/>
      <c r="O43" s="262"/>
      <c r="P43" s="262"/>
      <c r="Q43" s="262"/>
      <c r="R43" s="262"/>
      <c r="S43" s="262"/>
      <c r="T43" s="262"/>
      <c r="U43" s="259"/>
      <c r="V43" s="259"/>
      <c r="W43" s="259"/>
    </row>
    <row r="44" spans="2:23" ht="24.95" customHeight="1" x14ac:dyDescent="0.35">
      <c r="B44" s="169"/>
      <c r="C44" s="170"/>
      <c r="D44" s="171"/>
      <c r="E44" s="172" t="s">
        <v>87</v>
      </c>
      <c r="F44" s="172">
        <f>SUM(F36:F43)</f>
        <v>0.39800000000000008</v>
      </c>
      <c r="G44" s="173">
        <f>SUM(G36:G43)</f>
        <v>0</v>
      </c>
      <c r="H44" s="111"/>
      <c r="I44" s="111"/>
      <c r="J44" s="111"/>
      <c r="K44" s="111"/>
      <c r="L44" s="111"/>
      <c r="M44" s="260"/>
      <c r="N44" s="260"/>
      <c r="O44" s="260"/>
      <c r="P44" s="260"/>
      <c r="Q44" s="260"/>
      <c r="R44" s="260"/>
      <c r="S44" s="260"/>
      <c r="T44" s="260"/>
      <c r="U44" s="259"/>
      <c r="V44" s="259"/>
      <c r="W44" s="259"/>
    </row>
    <row r="45" spans="2:23" ht="24.95" customHeight="1" thickBot="1" x14ac:dyDescent="0.4">
      <c r="B45" s="552" t="s">
        <v>22</v>
      </c>
      <c r="C45" s="553"/>
      <c r="D45" s="553"/>
      <c r="E45" s="553"/>
      <c r="F45" s="553"/>
      <c r="G45" s="554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259"/>
      <c r="V45" s="259"/>
      <c r="W45" s="259"/>
    </row>
    <row r="46" spans="2:23" ht="24.95" customHeight="1" x14ac:dyDescent="0.35">
      <c r="B46" s="347" t="s">
        <v>88</v>
      </c>
      <c r="C46" s="555" t="s">
        <v>89</v>
      </c>
      <c r="D46" s="555"/>
      <c r="E46" s="555"/>
      <c r="F46" s="555"/>
      <c r="G46" s="123" t="s">
        <v>67</v>
      </c>
      <c r="H46" s="111"/>
      <c r="I46" s="647" t="s">
        <v>58</v>
      </c>
      <c r="J46" s="648"/>
      <c r="K46" s="648"/>
      <c r="L46" s="649"/>
      <c r="M46" s="260"/>
      <c r="N46" s="260"/>
      <c r="O46" s="260"/>
      <c r="P46" s="260"/>
      <c r="Q46" s="260"/>
      <c r="R46" s="260"/>
      <c r="S46" s="260"/>
      <c r="T46" s="260"/>
      <c r="U46" s="259"/>
      <c r="V46" s="259"/>
      <c r="W46" s="259"/>
    </row>
    <row r="47" spans="2:23" ht="30" customHeight="1" x14ac:dyDescent="0.35">
      <c r="B47" s="556" t="s">
        <v>6</v>
      </c>
      <c r="C47" s="558" t="s">
        <v>90</v>
      </c>
      <c r="D47" s="349" t="s">
        <v>91</v>
      </c>
      <c r="E47" s="175" t="s">
        <v>92</v>
      </c>
      <c r="F47" s="176" t="s">
        <v>94</v>
      </c>
      <c r="G47" s="560">
        <f>IF((D48*E48*F48)-(G19*0.06)&lt;0,0,((D48*E48*F48)-(G19*0.06)))</f>
        <v>184.8</v>
      </c>
      <c r="H47" s="177"/>
      <c r="I47" s="504" t="s">
        <v>276</v>
      </c>
      <c r="J47" s="505"/>
      <c r="K47" s="505"/>
      <c r="L47" s="506"/>
      <c r="M47" s="268"/>
      <c r="N47" s="268"/>
      <c r="O47" s="268"/>
      <c r="P47" s="268"/>
      <c r="Q47" s="268"/>
      <c r="R47" s="268"/>
      <c r="S47" s="268"/>
      <c r="T47" s="268"/>
      <c r="U47" s="259"/>
      <c r="V47" s="259"/>
      <c r="W47" s="259"/>
    </row>
    <row r="48" spans="2:23" ht="30" customHeight="1" x14ac:dyDescent="0.35">
      <c r="B48" s="557"/>
      <c r="C48" s="559"/>
      <c r="D48" s="178">
        <v>2</v>
      </c>
      <c r="E48" s="175">
        <v>4.2</v>
      </c>
      <c r="F48" s="179">
        <v>22</v>
      </c>
      <c r="G48" s="561"/>
      <c r="H48" s="177"/>
      <c r="I48" s="504"/>
      <c r="J48" s="505"/>
      <c r="K48" s="505"/>
      <c r="L48" s="506"/>
      <c r="M48" s="268"/>
      <c r="N48" s="268"/>
      <c r="O48" s="268"/>
      <c r="P48" s="268"/>
      <c r="Q48" s="268"/>
      <c r="R48" s="268"/>
      <c r="S48" s="268"/>
      <c r="T48" s="268"/>
      <c r="U48" s="259"/>
      <c r="V48" s="259"/>
      <c r="W48" s="259"/>
    </row>
    <row r="49" spans="2:23" ht="30" customHeight="1" x14ac:dyDescent="0.35">
      <c r="B49" s="556" t="s">
        <v>7</v>
      </c>
      <c r="C49" s="562" t="s">
        <v>93</v>
      </c>
      <c r="D49" s="563"/>
      <c r="E49" s="180" t="s">
        <v>92</v>
      </c>
      <c r="F49" s="181" t="s">
        <v>94</v>
      </c>
      <c r="G49" s="560">
        <f>(E50*F50)*(100%-20%)</f>
        <v>0</v>
      </c>
      <c r="H49" s="177"/>
      <c r="I49" s="504" t="s">
        <v>258</v>
      </c>
      <c r="J49" s="505"/>
      <c r="K49" s="505"/>
      <c r="L49" s="506"/>
      <c r="M49" s="268"/>
      <c r="N49" s="268"/>
      <c r="O49" s="268"/>
      <c r="P49" s="268"/>
      <c r="Q49" s="268"/>
      <c r="R49" s="268"/>
      <c r="S49" s="268"/>
      <c r="T49" s="268"/>
      <c r="U49" s="259"/>
      <c r="V49" s="259"/>
      <c r="W49" s="259"/>
    </row>
    <row r="50" spans="2:23" ht="30" customHeight="1" x14ac:dyDescent="0.35">
      <c r="B50" s="557"/>
      <c r="C50" s="564"/>
      <c r="D50" s="565"/>
      <c r="E50" s="182">
        <v>0</v>
      </c>
      <c r="F50" s="183">
        <v>22</v>
      </c>
      <c r="G50" s="561"/>
      <c r="H50" s="184"/>
      <c r="I50" s="504"/>
      <c r="J50" s="505"/>
      <c r="K50" s="505"/>
      <c r="L50" s="506"/>
      <c r="M50" s="268"/>
      <c r="N50" s="268"/>
      <c r="O50" s="268"/>
      <c r="P50" s="268"/>
      <c r="Q50" s="268"/>
      <c r="R50" s="268"/>
      <c r="S50" s="268"/>
      <c r="T50" s="268"/>
      <c r="U50" s="259"/>
      <c r="V50" s="259"/>
      <c r="W50" s="259"/>
    </row>
    <row r="51" spans="2:23" ht="24.95" customHeight="1" x14ac:dyDescent="0.35">
      <c r="B51" s="357" t="s">
        <v>8</v>
      </c>
      <c r="C51" s="512" t="s">
        <v>95</v>
      </c>
      <c r="D51" s="513"/>
      <c r="E51" s="513"/>
      <c r="F51" s="514"/>
      <c r="G51" s="165">
        <v>0</v>
      </c>
      <c r="H51" s="185"/>
      <c r="I51" s="628" t="s">
        <v>259</v>
      </c>
      <c r="J51" s="629"/>
      <c r="K51" s="629"/>
      <c r="L51" s="246"/>
      <c r="M51" s="260"/>
      <c r="N51" s="260"/>
      <c r="O51" s="260"/>
      <c r="P51" s="260"/>
      <c r="Q51" s="260"/>
      <c r="R51" s="260"/>
      <c r="S51" s="260"/>
      <c r="T51" s="260"/>
      <c r="U51" s="259"/>
      <c r="V51" s="259"/>
      <c r="W51" s="259"/>
    </row>
    <row r="52" spans="2:23" ht="24.95" customHeight="1" x14ac:dyDescent="0.35">
      <c r="B52" s="357" t="s">
        <v>9</v>
      </c>
      <c r="C52" s="512" t="s">
        <v>96</v>
      </c>
      <c r="D52" s="513"/>
      <c r="E52" s="513"/>
      <c r="F52" s="514"/>
      <c r="G52" s="186">
        <v>0</v>
      </c>
      <c r="H52" s="139"/>
      <c r="I52" s="628" t="s">
        <v>259</v>
      </c>
      <c r="J52" s="629"/>
      <c r="K52" s="629"/>
      <c r="L52" s="246"/>
      <c r="M52" s="260"/>
      <c r="N52" s="260"/>
      <c r="O52" s="260"/>
      <c r="P52" s="260"/>
      <c r="Q52" s="260"/>
      <c r="R52" s="260"/>
      <c r="S52" s="260"/>
      <c r="T52" s="260"/>
      <c r="U52" s="259"/>
      <c r="V52" s="259"/>
      <c r="W52" s="259"/>
    </row>
    <row r="53" spans="2:23" ht="24.95" customHeight="1" x14ac:dyDescent="0.35">
      <c r="B53" s="357" t="s">
        <v>10</v>
      </c>
      <c r="C53" s="512" t="s">
        <v>97</v>
      </c>
      <c r="D53" s="513"/>
      <c r="E53" s="513"/>
      <c r="F53" s="514"/>
      <c r="G53" s="187">
        <v>0</v>
      </c>
      <c r="H53" s="139"/>
      <c r="I53" s="628" t="s">
        <v>259</v>
      </c>
      <c r="J53" s="629"/>
      <c r="K53" s="629"/>
      <c r="L53" s="246"/>
      <c r="M53" s="260"/>
      <c r="N53" s="260"/>
      <c r="O53" s="260"/>
      <c r="P53" s="260"/>
      <c r="Q53" s="260"/>
      <c r="R53" s="260"/>
      <c r="S53" s="260"/>
      <c r="T53" s="260"/>
      <c r="U53" s="259"/>
      <c r="V53" s="259"/>
      <c r="W53" s="259"/>
    </row>
    <row r="54" spans="2:23" ht="24.95" customHeight="1" thickBot="1" x14ac:dyDescent="0.4">
      <c r="B54" s="357" t="s">
        <v>18</v>
      </c>
      <c r="C54" s="535" t="s">
        <v>11</v>
      </c>
      <c r="D54" s="536"/>
      <c r="E54" s="536"/>
      <c r="F54" s="537"/>
      <c r="G54" s="187"/>
      <c r="H54" s="139"/>
      <c r="I54" s="140" t="s">
        <v>154</v>
      </c>
      <c r="J54" s="252"/>
      <c r="K54" s="252"/>
      <c r="L54" s="279"/>
      <c r="M54" s="260"/>
      <c r="N54" s="260"/>
      <c r="O54" s="260"/>
      <c r="P54" s="260"/>
      <c r="Q54" s="260"/>
      <c r="R54" s="260"/>
      <c r="S54" s="260"/>
      <c r="T54" s="260"/>
      <c r="U54" s="259"/>
      <c r="V54" s="259"/>
      <c r="W54" s="259"/>
    </row>
    <row r="55" spans="2:23" ht="24.95" customHeight="1" x14ac:dyDescent="0.35">
      <c r="B55" s="169"/>
      <c r="C55" s="170"/>
      <c r="D55" s="170"/>
      <c r="E55" s="170"/>
      <c r="F55" s="188" t="s">
        <v>71</v>
      </c>
      <c r="G55" s="173">
        <f>SUM(G47:G54)</f>
        <v>184.8</v>
      </c>
      <c r="H55" s="111"/>
      <c r="I55" s="653"/>
      <c r="J55" s="653"/>
      <c r="K55" s="653"/>
      <c r="L55" s="653"/>
      <c r="M55" s="654"/>
      <c r="N55" s="654"/>
      <c r="O55" s="654"/>
      <c r="P55" s="654"/>
      <c r="Q55" s="654"/>
      <c r="R55" s="654"/>
      <c r="S55" s="654"/>
      <c r="T55" s="654"/>
      <c r="U55" s="259"/>
      <c r="V55" s="259"/>
      <c r="W55" s="259"/>
    </row>
    <row r="56" spans="2:23" ht="24.95" customHeight="1" x14ac:dyDescent="0.35">
      <c r="B56" s="142"/>
      <c r="C56" s="143"/>
      <c r="D56" s="143"/>
      <c r="E56" s="528" t="s">
        <v>23</v>
      </c>
      <c r="F56" s="529"/>
      <c r="G56" s="190">
        <f>G33+G44+G55</f>
        <v>184.8</v>
      </c>
      <c r="H56" s="111"/>
      <c r="I56" s="658"/>
      <c r="J56" s="658"/>
      <c r="K56" s="658"/>
      <c r="L56" s="658"/>
      <c r="M56" s="658"/>
      <c r="N56" s="658"/>
      <c r="O56" s="658"/>
      <c r="P56" s="658"/>
      <c r="Q56" s="658"/>
      <c r="R56" s="658"/>
      <c r="S56" s="658"/>
      <c r="T56" s="658"/>
      <c r="U56" s="259"/>
      <c r="V56" s="259"/>
      <c r="W56" s="259"/>
    </row>
    <row r="57" spans="2:23" ht="23.25" customHeight="1" x14ac:dyDescent="0.35">
      <c r="B57" s="566"/>
      <c r="C57" s="567"/>
      <c r="D57" s="567"/>
      <c r="E57" s="567"/>
      <c r="F57" s="567"/>
      <c r="G57" s="568"/>
      <c r="H57" s="111"/>
      <c r="I57" s="658"/>
      <c r="J57" s="658"/>
      <c r="K57" s="658"/>
      <c r="L57" s="658"/>
      <c r="M57" s="658"/>
      <c r="N57" s="658"/>
      <c r="O57" s="658"/>
      <c r="P57" s="658"/>
      <c r="Q57" s="658"/>
      <c r="R57" s="658"/>
      <c r="S57" s="658"/>
      <c r="T57" s="658"/>
      <c r="U57" s="259"/>
      <c r="V57" s="259"/>
      <c r="W57" s="259"/>
    </row>
    <row r="58" spans="2:23" ht="21.75" thickBot="1" x14ac:dyDescent="0.4">
      <c r="B58" s="533" t="s">
        <v>24</v>
      </c>
      <c r="C58" s="528"/>
      <c r="D58" s="528"/>
      <c r="E58" s="528"/>
      <c r="F58" s="528"/>
      <c r="G58" s="534"/>
      <c r="H58" s="111"/>
      <c r="I58" s="255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259"/>
      <c r="V58" s="259"/>
      <c r="W58" s="259"/>
    </row>
    <row r="59" spans="2:23" ht="18.75" customHeight="1" x14ac:dyDescent="0.35">
      <c r="B59" s="355" t="s">
        <v>99</v>
      </c>
      <c r="C59" s="525" t="s">
        <v>100</v>
      </c>
      <c r="D59" s="525"/>
      <c r="E59" s="525"/>
      <c r="F59" s="351" t="s">
        <v>64</v>
      </c>
      <c r="G59" s="345" t="s">
        <v>67</v>
      </c>
      <c r="H59" s="111"/>
      <c r="I59" s="647" t="s">
        <v>58</v>
      </c>
      <c r="J59" s="648"/>
      <c r="K59" s="648"/>
      <c r="L59" s="649"/>
      <c r="M59" s="261"/>
      <c r="N59" s="260"/>
      <c r="O59" s="260"/>
      <c r="P59" s="260"/>
      <c r="Q59" s="260"/>
      <c r="R59" s="260"/>
      <c r="S59" s="260"/>
      <c r="T59" s="260"/>
      <c r="U59" s="259"/>
      <c r="V59" s="259"/>
      <c r="W59" s="259"/>
    </row>
    <row r="60" spans="2:23" ht="25.5" customHeight="1" x14ac:dyDescent="0.35">
      <c r="B60" s="195" t="s">
        <v>6</v>
      </c>
      <c r="C60" s="543" t="s">
        <v>25</v>
      </c>
      <c r="D60" s="544"/>
      <c r="E60" s="545"/>
      <c r="F60" s="196">
        <v>4.1999999999999997E-3</v>
      </c>
      <c r="G60" s="197">
        <f>G24*F60</f>
        <v>0</v>
      </c>
      <c r="H60" s="111"/>
      <c r="I60" s="504" t="s">
        <v>109</v>
      </c>
      <c r="J60" s="505"/>
      <c r="K60" s="505"/>
      <c r="L60" s="372"/>
      <c r="M60" s="269"/>
      <c r="N60" s="270"/>
      <c r="O60" s="270"/>
      <c r="P60" s="270"/>
      <c r="Q60" s="270"/>
      <c r="R60" s="270"/>
      <c r="S60" s="270"/>
      <c r="T60" s="270"/>
      <c r="U60" s="259"/>
      <c r="V60" s="259"/>
      <c r="W60" s="259"/>
    </row>
    <row r="61" spans="2:23" ht="24.95" customHeight="1" x14ac:dyDescent="0.35">
      <c r="B61" s="195" t="s">
        <v>7</v>
      </c>
      <c r="C61" s="543" t="s">
        <v>26</v>
      </c>
      <c r="D61" s="544"/>
      <c r="E61" s="545"/>
      <c r="F61" s="196">
        <v>2.9999999999999997E-4</v>
      </c>
      <c r="G61" s="197">
        <f>G24*F61</f>
        <v>0</v>
      </c>
      <c r="H61" s="111"/>
      <c r="I61" s="504" t="s">
        <v>109</v>
      </c>
      <c r="J61" s="505"/>
      <c r="K61" s="505"/>
      <c r="L61" s="372"/>
      <c r="M61" s="269"/>
      <c r="N61" s="270"/>
      <c r="O61" s="270"/>
      <c r="P61" s="270"/>
      <c r="Q61" s="270"/>
      <c r="R61" s="270"/>
      <c r="S61" s="270"/>
      <c r="T61" s="270"/>
      <c r="U61" s="259"/>
      <c r="V61" s="259"/>
      <c r="W61" s="259"/>
    </row>
    <row r="62" spans="2:23" ht="24.95" customHeight="1" x14ac:dyDescent="0.35">
      <c r="B62" s="195" t="s">
        <v>8</v>
      </c>
      <c r="C62" s="352" t="s">
        <v>110</v>
      </c>
      <c r="D62" s="353"/>
      <c r="E62" s="354"/>
      <c r="F62" s="196">
        <v>3.44E-2</v>
      </c>
      <c r="G62" s="197">
        <f>G24*F62</f>
        <v>0</v>
      </c>
      <c r="H62" s="111"/>
      <c r="I62" s="504" t="s">
        <v>109</v>
      </c>
      <c r="J62" s="505"/>
      <c r="K62" s="505"/>
      <c r="L62" s="372"/>
      <c r="M62" s="269"/>
      <c r="N62" s="270"/>
      <c r="O62" s="270"/>
      <c r="P62" s="270"/>
      <c r="Q62" s="270"/>
      <c r="R62" s="270"/>
      <c r="S62" s="270"/>
      <c r="T62" s="270"/>
      <c r="U62" s="259"/>
      <c r="V62" s="259"/>
      <c r="W62" s="259"/>
    </row>
    <row r="63" spans="2:23" ht="87.75" customHeight="1" x14ac:dyDescent="0.35">
      <c r="B63" s="344" t="s">
        <v>9</v>
      </c>
      <c r="C63" s="549" t="s">
        <v>101</v>
      </c>
      <c r="D63" s="550"/>
      <c r="E63" s="551"/>
      <c r="F63" s="202">
        <v>1.9400000000000001E-2</v>
      </c>
      <c r="G63" s="203">
        <f>G24*F63</f>
        <v>0</v>
      </c>
      <c r="H63" s="111"/>
      <c r="I63" s="640" t="s">
        <v>98</v>
      </c>
      <c r="J63" s="641"/>
      <c r="K63" s="641"/>
      <c r="L63" s="663"/>
      <c r="M63" s="271"/>
      <c r="N63" s="272"/>
      <c r="O63" s="272"/>
      <c r="P63" s="272"/>
      <c r="Q63" s="272"/>
      <c r="R63" s="272"/>
      <c r="S63" s="272"/>
      <c r="T63" s="272"/>
      <c r="U63" s="259"/>
      <c r="V63" s="259"/>
      <c r="W63" s="259"/>
    </row>
    <row r="64" spans="2:23" ht="24.95" customHeight="1" x14ac:dyDescent="0.35">
      <c r="B64" s="344" t="s">
        <v>10</v>
      </c>
      <c r="C64" s="538" t="s">
        <v>102</v>
      </c>
      <c r="D64" s="539"/>
      <c r="E64" s="540"/>
      <c r="F64" s="204">
        <f>F44</f>
        <v>0.39800000000000008</v>
      </c>
      <c r="G64" s="205">
        <f>G63*F64</f>
        <v>0</v>
      </c>
      <c r="H64" s="111"/>
      <c r="I64" s="233"/>
      <c r="J64" s="234"/>
      <c r="K64" s="234"/>
      <c r="L64" s="281"/>
      <c r="M64" s="267"/>
      <c r="N64" s="268"/>
      <c r="O64" s="268"/>
      <c r="P64" s="268"/>
      <c r="Q64" s="268"/>
      <c r="R64" s="268"/>
      <c r="S64" s="268"/>
      <c r="T64" s="268"/>
      <c r="U64" s="259"/>
      <c r="V64" s="259"/>
      <c r="W64" s="259"/>
    </row>
    <row r="65" spans="2:23" ht="24.95" customHeight="1" x14ac:dyDescent="0.35">
      <c r="B65" s="344" t="s">
        <v>12</v>
      </c>
      <c r="C65" s="512" t="s">
        <v>111</v>
      </c>
      <c r="D65" s="513"/>
      <c r="E65" s="514"/>
      <c r="F65" s="206" t="s">
        <v>112</v>
      </c>
      <c r="G65" s="205">
        <f>F65*G24</f>
        <v>0</v>
      </c>
      <c r="H65" s="111"/>
      <c r="I65" s="504" t="s">
        <v>109</v>
      </c>
      <c r="J65" s="505"/>
      <c r="K65" s="505"/>
      <c r="L65" s="372"/>
      <c r="M65" s="269"/>
      <c r="N65" s="270"/>
      <c r="O65" s="270"/>
      <c r="P65" s="270"/>
      <c r="Q65" s="270"/>
      <c r="R65" s="270"/>
      <c r="S65" s="270"/>
      <c r="T65" s="270"/>
      <c r="U65" s="259"/>
      <c r="V65" s="259"/>
      <c r="W65" s="259"/>
    </row>
    <row r="66" spans="2:23" ht="18" customHeight="1" thickBot="1" x14ac:dyDescent="0.4">
      <c r="B66" s="142"/>
      <c r="C66" s="143"/>
      <c r="D66" s="143"/>
      <c r="E66" s="343" t="s">
        <v>52</v>
      </c>
      <c r="F66" s="208">
        <f>SUM(F60:F65)</f>
        <v>0.45630000000000009</v>
      </c>
      <c r="G66" s="190">
        <f>SUM(G60:G65)</f>
        <v>0</v>
      </c>
      <c r="H66" s="111"/>
      <c r="I66" s="437" t="s">
        <v>274</v>
      </c>
      <c r="J66" s="252"/>
      <c r="K66" s="252"/>
      <c r="L66" s="279"/>
      <c r="M66" s="111"/>
      <c r="N66" s="111"/>
      <c r="O66" s="111"/>
      <c r="P66" s="111"/>
      <c r="Q66" s="111"/>
      <c r="R66" s="111"/>
      <c r="S66" s="111"/>
      <c r="T66" s="111"/>
      <c r="U66" s="259"/>
      <c r="V66" s="259"/>
      <c r="W66" s="259"/>
    </row>
    <row r="67" spans="2:23" ht="23.25" customHeight="1" x14ac:dyDescent="0.35">
      <c r="B67" s="546"/>
      <c r="C67" s="547"/>
      <c r="D67" s="547"/>
      <c r="E67" s="547"/>
      <c r="F67" s="547"/>
      <c r="G67" s="548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259"/>
      <c r="V67" s="259"/>
      <c r="W67" s="259"/>
    </row>
    <row r="68" spans="2:23" ht="24.95" customHeight="1" thickBot="1" x14ac:dyDescent="0.4">
      <c r="B68" s="533" t="s">
        <v>27</v>
      </c>
      <c r="C68" s="528"/>
      <c r="D68" s="528"/>
      <c r="E68" s="528"/>
      <c r="F68" s="528"/>
      <c r="G68" s="534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259"/>
      <c r="V68" s="259"/>
      <c r="W68" s="259"/>
    </row>
    <row r="69" spans="2:23" ht="24.95" customHeight="1" x14ac:dyDescent="0.35">
      <c r="B69" s="355" t="s">
        <v>114</v>
      </c>
      <c r="C69" s="525" t="s">
        <v>115</v>
      </c>
      <c r="D69" s="525"/>
      <c r="E69" s="525"/>
      <c r="F69" s="351" t="s">
        <v>64</v>
      </c>
      <c r="G69" s="209" t="s">
        <v>67</v>
      </c>
      <c r="H69" s="111"/>
      <c r="I69" s="112" t="s">
        <v>58</v>
      </c>
      <c r="J69" s="113"/>
      <c r="K69" s="113"/>
      <c r="L69" s="114"/>
      <c r="M69" s="216"/>
      <c r="N69" s="273"/>
      <c r="O69" s="273"/>
      <c r="P69" s="273"/>
      <c r="Q69" s="273"/>
      <c r="R69" s="273"/>
      <c r="S69" s="273"/>
      <c r="T69" s="273"/>
      <c r="U69" s="259"/>
      <c r="V69" s="259"/>
      <c r="W69" s="259"/>
    </row>
    <row r="70" spans="2:23" ht="24.95" customHeight="1" x14ac:dyDescent="0.35">
      <c r="B70" s="195" t="s">
        <v>6</v>
      </c>
      <c r="C70" s="543" t="s">
        <v>103</v>
      </c>
      <c r="D70" s="544"/>
      <c r="E70" s="545"/>
      <c r="F70" s="196">
        <v>8.3299999999999999E-2</v>
      </c>
      <c r="G70" s="197">
        <f>(G19+G21)*F70</f>
        <v>0</v>
      </c>
      <c r="H70" s="111"/>
      <c r="I70" s="210" t="s">
        <v>117</v>
      </c>
      <c r="J70" s="211"/>
      <c r="K70" s="211"/>
      <c r="L70" s="326"/>
      <c r="M70" s="274"/>
      <c r="N70" s="275"/>
      <c r="O70" s="275"/>
      <c r="P70" s="275"/>
      <c r="Q70" s="275"/>
      <c r="R70" s="275"/>
      <c r="S70" s="275"/>
      <c r="T70" s="275"/>
      <c r="U70" s="259"/>
      <c r="V70" s="259"/>
      <c r="W70" s="259"/>
    </row>
    <row r="71" spans="2:23" ht="24.95" customHeight="1" x14ac:dyDescent="0.35">
      <c r="B71" s="195" t="s">
        <v>7</v>
      </c>
      <c r="C71" s="543" t="s">
        <v>116</v>
      </c>
      <c r="D71" s="544"/>
      <c r="E71" s="545"/>
      <c r="F71" s="196">
        <v>1.3899999999999999E-2</v>
      </c>
      <c r="G71" s="197">
        <f>G24*F71</f>
        <v>0</v>
      </c>
      <c r="H71" s="111"/>
      <c r="I71" s="210" t="s">
        <v>109</v>
      </c>
      <c r="J71" s="211"/>
      <c r="K71" s="211"/>
      <c r="L71" s="372"/>
      <c r="M71" s="269"/>
      <c r="N71" s="270"/>
      <c r="O71" s="270"/>
      <c r="P71" s="270"/>
      <c r="Q71" s="270"/>
      <c r="R71" s="270"/>
      <c r="S71" s="270"/>
      <c r="T71" s="270"/>
      <c r="U71" s="259"/>
      <c r="V71" s="259"/>
      <c r="W71" s="259"/>
    </row>
    <row r="72" spans="2:23" ht="24.95" customHeight="1" x14ac:dyDescent="0.35">
      <c r="B72" s="195" t="s">
        <v>8</v>
      </c>
      <c r="C72" s="543" t="s">
        <v>104</v>
      </c>
      <c r="D72" s="544"/>
      <c r="E72" s="545"/>
      <c r="F72" s="196">
        <v>2.8E-3</v>
      </c>
      <c r="G72" s="197">
        <f>G24*F72</f>
        <v>0</v>
      </c>
      <c r="H72" s="111"/>
      <c r="I72" s="210" t="s">
        <v>109</v>
      </c>
      <c r="J72" s="211"/>
      <c r="K72" s="211"/>
      <c r="L72" s="372"/>
      <c r="M72" s="269"/>
      <c r="N72" s="270"/>
      <c r="O72" s="270"/>
      <c r="P72" s="270"/>
      <c r="Q72" s="270"/>
      <c r="R72" s="270"/>
      <c r="S72" s="270"/>
      <c r="T72" s="270"/>
      <c r="U72" s="259"/>
      <c r="V72" s="259"/>
      <c r="W72" s="259"/>
    </row>
    <row r="73" spans="2:23" ht="24.95" customHeight="1" x14ac:dyDescent="0.35">
      <c r="B73" s="344" t="s">
        <v>9</v>
      </c>
      <c r="C73" s="538" t="s">
        <v>113</v>
      </c>
      <c r="D73" s="539"/>
      <c r="E73" s="540"/>
      <c r="F73" s="202">
        <v>2.0000000000000001E-4</v>
      </c>
      <c r="G73" s="203">
        <f>G24*F73</f>
        <v>0</v>
      </c>
      <c r="H73" s="111"/>
      <c r="I73" s="210" t="s">
        <v>109</v>
      </c>
      <c r="J73" s="211"/>
      <c r="K73" s="211"/>
      <c r="L73" s="372"/>
      <c r="M73" s="269"/>
      <c r="N73" s="270"/>
      <c r="O73" s="270"/>
      <c r="P73" s="270"/>
      <c r="Q73" s="270"/>
      <c r="R73" s="270"/>
      <c r="S73" s="270"/>
      <c r="T73" s="270"/>
      <c r="U73" s="259"/>
      <c r="V73" s="259"/>
      <c r="W73" s="259"/>
    </row>
    <row r="74" spans="2:23" ht="24.95" customHeight="1" x14ac:dyDescent="0.35">
      <c r="B74" s="344" t="s">
        <v>10</v>
      </c>
      <c r="C74" s="538" t="s">
        <v>105</v>
      </c>
      <c r="D74" s="539"/>
      <c r="E74" s="540"/>
      <c r="F74" s="212">
        <v>6.9999999999999999E-4</v>
      </c>
      <c r="G74" s="205">
        <f>G24*F74</f>
        <v>0</v>
      </c>
      <c r="H74" s="111"/>
      <c r="I74" s="210" t="s">
        <v>109</v>
      </c>
      <c r="J74" s="211"/>
      <c r="K74" s="211"/>
      <c r="L74" s="372"/>
      <c r="M74" s="269"/>
      <c r="N74" s="270"/>
      <c r="O74" s="270"/>
      <c r="P74" s="270"/>
      <c r="Q74" s="270"/>
      <c r="R74" s="270"/>
      <c r="S74" s="270"/>
      <c r="T74" s="270"/>
      <c r="U74" s="259"/>
      <c r="V74" s="259"/>
      <c r="W74" s="259"/>
    </row>
    <row r="75" spans="2:23" ht="24.95" customHeight="1" x14ac:dyDescent="0.35">
      <c r="B75" s="344" t="s">
        <v>12</v>
      </c>
      <c r="C75" s="512" t="s">
        <v>106</v>
      </c>
      <c r="D75" s="513"/>
      <c r="E75" s="514"/>
      <c r="F75" s="212">
        <v>2.8999999999999998E-3</v>
      </c>
      <c r="G75" s="205">
        <f>G24*F75</f>
        <v>0</v>
      </c>
      <c r="H75" s="111"/>
      <c r="I75" s="210" t="s">
        <v>109</v>
      </c>
      <c r="J75" s="211"/>
      <c r="K75" s="211"/>
      <c r="L75" s="372"/>
      <c r="M75" s="269"/>
      <c r="N75" s="270"/>
      <c r="O75" s="270"/>
      <c r="P75" s="270"/>
      <c r="Q75" s="270"/>
      <c r="R75" s="270"/>
      <c r="S75" s="270"/>
      <c r="T75" s="270"/>
      <c r="U75" s="259"/>
      <c r="V75" s="259"/>
      <c r="W75" s="259"/>
    </row>
    <row r="76" spans="2:23" ht="24.95" customHeight="1" x14ac:dyDescent="0.35">
      <c r="B76" s="344" t="s">
        <v>18</v>
      </c>
      <c r="C76" s="512" t="s">
        <v>28</v>
      </c>
      <c r="D76" s="513"/>
      <c r="E76" s="514"/>
      <c r="F76" s="256"/>
      <c r="G76" s="205"/>
      <c r="H76" s="111"/>
      <c r="I76" s="116" t="s">
        <v>154</v>
      </c>
      <c r="J76" s="245"/>
      <c r="K76" s="245"/>
      <c r="L76" s="246"/>
      <c r="M76" s="261"/>
      <c r="N76" s="260"/>
      <c r="O76" s="260"/>
      <c r="P76" s="260"/>
      <c r="Q76" s="260"/>
      <c r="R76" s="260"/>
      <c r="S76" s="260"/>
      <c r="T76" s="260"/>
      <c r="U76" s="259"/>
      <c r="V76" s="259"/>
      <c r="W76" s="259"/>
    </row>
    <row r="77" spans="2:23" ht="24.95" customHeight="1" x14ac:dyDescent="0.35">
      <c r="B77" s="169"/>
      <c r="C77" s="170"/>
      <c r="D77" s="170"/>
      <c r="E77" s="346" t="s">
        <v>108</v>
      </c>
      <c r="F77" s="214">
        <f>SUM(F70:F76)</f>
        <v>0.1038</v>
      </c>
      <c r="G77" s="173">
        <f>SUM(G70:G76)</f>
        <v>0</v>
      </c>
      <c r="H77" s="111"/>
      <c r="I77" s="247"/>
      <c r="J77" s="245"/>
      <c r="K77" s="245"/>
      <c r="L77" s="246"/>
      <c r="M77" s="260"/>
      <c r="N77" s="260"/>
      <c r="O77" s="260"/>
      <c r="P77" s="260"/>
      <c r="Q77" s="260"/>
      <c r="R77" s="260"/>
      <c r="S77" s="260"/>
      <c r="T77" s="260"/>
      <c r="U77" s="259"/>
      <c r="V77" s="259"/>
      <c r="W77" s="259"/>
    </row>
    <row r="78" spans="2:23" ht="24.95" customHeight="1" x14ac:dyDescent="0.35">
      <c r="B78" s="344" t="s">
        <v>20</v>
      </c>
      <c r="C78" s="541" t="s">
        <v>107</v>
      </c>
      <c r="D78" s="531"/>
      <c r="E78" s="531"/>
      <c r="F78" s="542"/>
      <c r="G78" s="205">
        <f>G77*F44</f>
        <v>0</v>
      </c>
      <c r="H78" s="111"/>
      <c r="I78" s="247"/>
      <c r="J78" s="245"/>
      <c r="K78" s="245"/>
      <c r="L78" s="246"/>
      <c r="M78" s="111"/>
      <c r="N78" s="111"/>
      <c r="O78" s="111"/>
      <c r="P78" s="111"/>
      <c r="Q78" s="111"/>
      <c r="R78" s="111"/>
      <c r="S78" s="111"/>
      <c r="T78" s="111"/>
      <c r="U78" s="259"/>
      <c r="V78" s="259"/>
      <c r="W78" s="259"/>
    </row>
    <row r="79" spans="2:23" ht="24.95" customHeight="1" thickBot="1" x14ac:dyDescent="0.4">
      <c r="B79" s="142"/>
      <c r="C79" s="143"/>
      <c r="D79" s="143"/>
      <c r="E79" s="528" t="s">
        <v>29</v>
      </c>
      <c r="F79" s="529"/>
      <c r="G79" s="190">
        <f>G77+G78</f>
        <v>0</v>
      </c>
      <c r="H79" s="111"/>
      <c r="I79" s="437" t="s">
        <v>274</v>
      </c>
      <c r="J79" s="252"/>
      <c r="K79" s="252"/>
      <c r="L79" s="279"/>
      <c r="M79" s="111"/>
      <c r="N79" s="111"/>
      <c r="O79" s="111"/>
      <c r="P79" s="111"/>
      <c r="Q79" s="111"/>
      <c r="R79" s="111"/>
      <c r="S79" s="111"/>
      <c r="T79" s="111"/>
      <c r="U79" s="259"/>
      <c r="V79" s="259"/>
      <c r="W79" s="259"/>
    </row>
    <row r="80" spans="2:23" ht="27" customHeight="1" x14ac:dyDescent="0.35">
      <c r="B80" s="530"/>
      <c r="C80" s="531"/>
      <c r="D80" s="531"/>
      <c r="E80" s="531"/>
      <c r="F80" s="531"/>
      <c r="G80" s="532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259"/>
      <c r="V80" s="259"/>
      <c r="W80" s="259"/>
    </row>
    <row r="81" spans="2:24" ht="24.95" customHeight="1" thickBot="1" x14ac:dyDescent="0.4">
      <c r="B81" s="533" t="s">
        <v>30</v>
      </c>
      <c r="C81" s="528"/>
      <c r="D81" s="528"/>
      <c r="E81" s="528"/>
      <c r="F81" s="528"/>
      <c r="G81" s="534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259"/>
      <c r="V81" s="259"/>
      <c r="W81" s="259"/>
    </row>
    <row r="82" spans="2:24" ht="24.95" customHeight="1" x14ac:dyDescent="0.35">
      <c r="B82" s="355" t="s">
        <v>152</v>
      </c>
      <c r="C82" s="525" t="s">
        <v>153</v>
      </c>
      <c r="D82" s="525"/>
      <c r="E82" s="525"/>
      <c r="F82" s="525"/>
      <c r="G82" s="209" t="s">
        <v>67</v>
      </c>
      <c r="H82" s="111"/>
      <c r="I82" s="291" t="s">
        <v>58</v>
      </c>
      <c r="J82" s="216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59"/>
      <c r="V82" s="259"/>
      <c r="W82" s="259"/>
    </row>
    <row r="83" spans="2:24" ht="24.95" customHeight="1" x14ac:dyDescent="0.35">
      <c r="B83" s="357" t="s">
        <v>6</v>
      </c>
      <c r="C83" s="512" t="s">
        <v>31</v>
      </c>
      <c r="D83" s="513"/>
      <c r="E83" s="513"/>
      <c r="F83" s="514"/>
      <c r="G83" s="129">
        <f>'UNIFORMES E EPI''S'!G60</f>
        <v>0</v>
      </c>
      <c r="H83" s="111"/>
      <c r="I83" s="637" t="s">
        <v>256</v>
      </c>
      <c r="J83" s="261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59"/>
      <c r="V83" s="259"/>
      <c r="W83" s="259"/>
    </row>
    <row r="84" spans="2:24" ht="24.95" customHeight="1" x14ac:dyDescent="0.35">
      <c r="B84" s="357" t="s">
        <v>7</v>
      </c>
      <c r="C84" s="512" t="s">
        <v>173</v>
      </c>
      <c r="D84" s="513"/>
      <c r="E84" s="513"/>
      <c r="F84" s="514"/>
      <c r="G84" s="129">
        <v>0</v>
      </c>
      <c r="H84" s="111"/>
      <c r="I84" s="637"/>
      <c r="J84" s="261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59"/>
      <c r="V84" s="259"/>
      <c r="W84" s="259"/>
    </row>
    <row r="85" spans="2:24" ht="24.95" customHeight="1" x14ac:dyDescent="0.35">
      <c r="B85" s="357" t="s">
        <v>8</v>
      </c>
      <c r="C85" s="535" t="s">
        <v>32</v>
      </c>
      <c r="D85" s="536"/>
      <c r="E85" s="536"/>
      <c r="F85" s="537"/>
      <c r="G85" s="163">
        <v>0</v>
      </c>
      <c r="H85" s="111"/>
      <c r="I85" s="292"/>
      <c r="J85" s="261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59"/>
      <c r="V85" s="259"/>
      <c r="W85" s="259"/>
    </row>
    <row r="86" spans="2:24" ht="24.95" customHeight="1" thickBot="1" x14ac:dyDescent="0.4">
      <c r="B86" s="357" t="s">
        <v>9</v>
      </c>
      <c r="C86" s="512" t="s">
        <v>11</v>
      </c>
      <c r="D86" s="513"/>
      <c r="E86" s="513"/>
      <c r="F86" s="514"/>
      <c r="G86" s="129"/>
      <c r="H86" s="111"/>
      <c r="I86" s="293" t="s">
        <v>154</v>
      </c>
      <c r="J86" s="261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59"/>
      <c r="V86" s="259"/>
      <c r="W86" s="259"/>
    </row>
    <row r="87" spans="2:24" ht="24.95" customHeight="1" x14ac:dyDescent="0.35">
      <c r="B87" s="142"/>
      <c r="C87" s="143"/>
      <c r="D87" s="143"/>
      <c r="E87" s="528" t="s">
        <v>51</v>
      </c>
      <c r="F87" s="529"/>
      <c r="G87" s="190">
        <f>SUM(G83:G86)</f>
        <v>0</v>
      </c>
      <c r="H87" s="111"/>
      <c r="I87" s="111"/>
      <c r="J87" s="111"/>
      <c r="K87" s="111"/>
      <c r="L87" s="111"/>
      <c r="M87" s="260"/>
      <c r="N87" s="260"/>
      <c r="O87" s="260"/>
      <c r="P87" s="260"/>
      <c r="Q87" s="260"/>
      <c r="R87" s="260"/>
      <c r="S87" s="260"/>
      <c r="T87" s="260"/>
      <c r="U87" s="259"/>
      <c r="V87" s="259"/>
      <c r="W87" s="259"/>
    </row>
    <row r="88" spans="2:24" ht="21" x14ac:dyDescent="0.35">
      <c r="B88" s="218"/>
      <c r="C88" s="219"/>
      <c r="D88" s="219"/>
      <c r="E88" s="220"/>
      <c r="F88" s="220"/>
      <c r="G88" s="22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259"/>
      <c r="V88" s="259"/>
      <c r="W88" s="259"/>
    </row>
    <row r="89" spans="2:24" ht="24.95" customHeight="1" thickBot="1" x14ac:dyDescent="0.4">
      <c r="B89" s="533" t="s">
        <v>33</v>
      </c>
      <c r="C89" s="528"/>
      <c r="D89" s="528"/>
      <c r="E89" s="528"/>
      <c r="F89" s="528"/>
      <c r="G89" s="534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259"/>
      <c r="V89" s="259"/>
      <c r="W89" s="259"/>
    </row>
    <row r="90" spans="2:24" ht="61.5" customHeight="1" x14ac:dyDescent="0.35">
      <c r="B90" s="355" t="s">
        <v>118</v>
      </c>
      <c r="C90" s="222" t="s">
        <v>119</v>
      </c>
      <c r="D90" s="222" t="s">
        <v>139</v>
      </c>
      <c r="E90" s="222" t="s">
        <v>125</v>
      </c>
      <c r="F90" s="222" t="s">
        <v>127</v>
      </c>
      <c r="G90" s="209" t="s">
        <v>67</v>
      </c>
      <c r="H90" s="111"/>
      <c r="I90" s="112" t="s">
        <v>58</v>
      </c>
      <c r="J90" s="113"/>
      <c r="K90" s="113"/>
      <c r="L90" s="114"/>
      <c r="M90" s="216"/>
      <c r="N90" s="273"/>
      <c r="O90" s="273"/>
      <c r="P90" s="273"/>
      <c r="Q90" s="273"/>
      <c r="R90" s="273"/>
      <c r="S90" s="273"/>
      <c r="T90" s="273"/>
      <c r="U90" s="276"/>
      <c r="V90" s="276"/>
      <c r="W90" s="276"/>
      <c r="X90" s="83"/>
    </row>
    <row r="91" spans="2:24" ht="24.95" customHeight="1" x14ac:dyDescent="0.35">
      <c r="B91" s="357" t="s">
        <v>6</v>
      </c>
      <c r="C91" s="223" t="s">
        <v>34</v>
      </c>
      <c r="D91" s="224">
        <f>G24+G56+G66+G79+G87</f>
        <v>184.8</v>
      </c>
      <c r="E91" s="225"/>
      <c r="F91" s="226">
        <v>0.05</v>
      </c>
      <c r="G91" s="129">
        <f>D91*F91</f>
        <v>9.24</v>
      </c>
      <c r="H91" s="111"/>
      <c r="I91" s="210" t="s">
        <v>120</v>
      </c>
      <c r="J91" s="211"/>
      <c r="K91" s="211"/>
      <c r="L91" s="326"/>
      <c r="M91" s="274"/>
      <c r="N91" s="270"/>
      <c r="O91" s="270"/>
      <c r="P91" s="270"/>
      <c r="Q91" s="270"/>
      <c r="R91" s="270"/>
      <c r="S91" s="270"/>
      <c r="T91" s="270"/>
      <c r="U91" s="270"/>
      <c r="V91" s="270"/>
      <c r="W91" s="276"/>
      <c r="X91" s="83"/>
    </row>
    <row r="92" spans="2:24" ht="43.5" customHeight="1" x14ac:dyDescent="0.3">
      <c r="B92" s="357" t="s">
        <v>7</v>
      </c>
      <c r="C92" s="223" t="s">
        <v>35</v>
      </c>
      <c r="D92" s="224">
        <f>G24+G56+G66+G79+G87+G91</f>
        <v>194.04000000000002</v>
      </c>
      <c r="E92" s="225"/>
      <c r="F92" s="226">
        <v>0.1</v>
      </c>
      <c r="G92" s="129">
        <f>D92*F92</f>
        <v>19.404000000000003</v>
      </c>
      <c r="H92" s="111"/>
      <c r="I92" s="504" t="s">
        <v>121</v>
      </c>
      <c r="J92" s="505"/>
      <c r="K92" s="505"/>
      <c r="L92" s="506"/>
      <c r="M92" s="217"/>
      <c r="N92" s="262"/>
      <c r="O92" s="262"/>
      <c r="P92" s="620"/>
      <c r="Q92" s="620"/>
      <c r="R92" s="620"/>
      <c r="S92" s="620"/>
      <c r="T92" s="620"/>
      <c r="U92" s="620"/>
      <c r="V92" s="620"/>
      <c r="W92" s="620"/>
      <c r="X92" s="97"/>
    </row>
    <row r="93" spans="2:24" ht="39" customHeight="1" x14ac:dyDescent="0.35">
      <c r="B93" s="357" t="s">
        <v>8</v>
      </c>
      <c r="C93" s="227" t="s">
        <v>128</v>
      </c>
      <c r="D93" s="228">
        <f>D91+G91+G92</f>
        <v>213.44400000000002</v>
      </c>
      <c r="E93" s="176"/>
      <c r="F93" s="179"/>
      <c r="G93" s="147">
        <f>D93/(1-E97)</f>
        <v>240.50028169014087</v>
      </c>
      <c r="H93" s="111"/>
      <c r="I93" s="116" t="s">
        <v>140</v>
      </c>
      <c r="J93" s="117"/>
      <c r="K93" s="117"/>
      <c r="L93" s="118"/>
      <c r="M93" s="217"/>
      <c r="N93" s="262"/>
      <c r="O93" s="262"/>
      <c r="P93" s="262"/>
      <c r="Q93" s="262"/>
      <c r="R93" s="262"/>
      <c r="S93" s="262"/>
      <c r="T93" s="262"/>
      <c r="U93" s="276"/>
      <c r="V93" s="276"/>
      <c r="W93" s="276"/>
      <c r="X93" s="83"/>
    </row>
    <row r="94" spans="2:24" ht="24.95" customHeight="1" x14ac:dyDescent="0.35">
      <c r="B94" s="357" t="s">
        <v>9</v>
      </c>
      <c r="C94" s="125" t="s">
        <v>36</v>
      </c>
      <c r="D94" s="229"/>
      <c r="E94" s="230">
        <v>1.6500000000000001E-2</v>
      </c>
      <c r="F94" s="231"/>
      <c r="G94" s="147">
        <f>G93*E94</f>
        <v>3.9682546478873246</v>
      </c>
      <c r="H94" s="111"/>
      <c r="I94" s="116" t="s">
        <v>156</v>
      </c>
      <c r="J94" s="117"/>
      <c r="K94" s="117"/>
      <c r="L94" s="118"/>
      <c r="M94" s="217"/>
      <c r="N94" s="262"/>
      <c r="O94" s="262"/>
      <c r="P94" s="262"/>
      <c r="Q94" s="262"/>
      <c r="R94" s="262"/>
      <c r="S94" s="262"/>
      <c r="T94" s="262"/>
      <c r="U94" s="276"/>
      <c r="V94" s="276"/>
      <c r="W94" s="276"/>
      <c r="X94" s="83"/>
    </row>
    <row r="95" spans="2:24" ht="24.95" customHeight="1" x14ac:dyDescent="0.35">
      <c r="B95" s="357" t="s">
        <v>9</v>
      </c>
      <c r="C95" s="125" t="s">
        <v>37</v>
      </c>
      <c r="D95" s="229"/>
      <c r="E95" s="230">
        <v>7.5999999999999998E-2</v>
      </c>
      <c r="F95" s="231"/>
      <c r="G95" s="147">
        <f>G93*E95</f>
        <v>18.278021408450705</v>
      </c>
      <c r="H95" s="111"/>
      <c r="I95" s="116" t="s">
        <v>156</v>
      </c>
      <c r="J95" s="117"/>
      <c r="K95" s="117"/>
      <c r="L95" s="118"/>
      <c r="M95" s="217"/>
      <c r="N95" s="262"/>
      <c r="O95" s="262"/>
      <c r="P95" s="262"/>
      <c r="Q95" s="262"/>
      <c r="R95" s="262"/>
      <c r="S95" s="262"/>
      <c r="T95" s="262"/>
      <c r="U95" s="276"/>
      <c r="V95" s="276"/>
      <c r="W95" s="276"/>
      <c r="X95" s="83"/>
    </row>
    <row r="96" spans="2:24" ht="24.95" customHeight="1" x14ac:dyDescent="0.35">
      <c r="B96" s="357" t="s">
        <v>12</v>
      </c>
      <c r="C96" s="125" t="s">
        <v>38</v>
      </c>
      <c r="D96" s="229"/>
      <c r="E96" s="232">
        <v>0.02</v>
      </c>
      <c r="F96" s="232"/>
      <c r="G96" s="147">
        <f>G93*E96</f>
        <v>4.8100056338028176</v>
      </c>
      <c r="H96" s="111"/>
      <c r="I96" s="116" t="s">
        <v>137</v>
      </c>
      <c r="J96" s="117"/>
      <c r="K96" s="117"/>
      <c r="L96" s="118"/>
      <c r="M96" s="217"/>
      <c r="N96" s="262"/>
      <c r="O96" s="262"/>
      <c r="P96" s="262"/>
      <c r="Q96" s="262"/>
      <c r="R96" s="262"/>
      <c r="S96" s="262"/>
      <c r="T96" s="262"/>
      <c r="U96" s="276"/>
      <c r="V96" s="276"/>
      <c r="W96" s="276"/>
      <c r="X96" s="83"/>
    </row>
    <row r="97" spans="2:24" ht="24.95" customHeight="1" x14ac:dyDescent="0.35">
      <c r="B97" s="357"/>
      <c r="C97" s="125"/>
      <c r="D97" s="157" t="s">
        <v>126</v>
      </c>
      <c r="E97" s="235">
        <f>E94+E95+E96</f>
        <v>0.1125</v>
      </c>
      <c r="F97" s="232"/>
      <c r="G97" s="147"/>
      <c r="H97" s="111"/>
      <c r="I97" s="247"/>
      <c r="J97" s="245"/>
      <c r="K97" s="245"/>
      <c r="L97" s="246"/>
      <c r="M97" s="260"/>
      <c r="N97" s="260"/>
      <c r="O97" s="260"/>
      <c r="P97" s="260"/>
      <c r="Q97" s="260"/>
      <c r="R97" s="260"/>
      <c r="S97" s="260"/>
      <c r="T97" s="260"/>
      <c r="U97" s="289"/>
      <c r="V97" s="289"/>
      <c r="W97" s="289"/>
      <c r="X97" s="1"/>
    </row>
    <row r="98" spans="2:24" ht="24.95" customHeight="1" thickBot="1" x14ac:dyDescent="0.4">
      <c r="B98" s="142"/>
      <c r="C98" s="143"/>
      <c r="D98" s="143"/>
      <c r="E98" s="526" t="s">
        <v>53</v>
      </c>
      <c r="F98" s="527"/>
      <c r="G98" s="144">
        <f>G91+G92+G94+G95+G96</f>
        <v>55.700281690140855</v>
      </c>
      <c r="H98" s="111"/>
      <c r="I98" s="437" t="s">
        <v>274</v>
      </c>
      <c r="J98" s="252"/>
      <c r="K98" s="252"/>
      <c r="L98" s="279"/>
      <c r="M98" s="111"/>
      <c r="N98" s="111"/>
      <c r="O98" s="111"/>
      <c r="P98" s="111"/>
      <c r="Q98" s="111"/>
      <c r="R98" s="111"/>
      <c r="S98" s="111"/>
      <c r="T98" s="266"/>
      <c r="U98" s="289"/>
      <c r="V98" s="289"/>
      <c r="W98" s="289"/>
      <c r="X98" s="1"/>
    </row>
    <row r="99" spans="2:24" ht="18" customHeight="1" thickBot="1" x14ac:dyDescent="0.4">
      <c r="B99" s="518"/>
      <c r="C99" s="519"/>
      <c r="D99" s="519"/>
      <c r="E99" s="519"/>
      <c r="F99" s="519"/>
      <c r="G99" s="520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266"/>
      <c r="U99" s="289"/>
      <c r="V99" s="289"/>
      <c r="W99" s="289"/>
      <c r="X99" s="1"/>
    </row>
    <row r="100" spans="2:24" ht="24.95" customHeight="1" x14ac:dyDescent="0.35">
      <c r="B100" s="521" t="s">
        <v>129</v>
      </c>
      <c r="C100" s="522"/>
      <c r="D100" s="522"/>
      <c r="E100" s="522"/>
      <c r="F100" s="522"/>
      <c r="G100" s="523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259"/>
      <c r="V100" s="259"/>
      <c r="W100" s="259"/>
    </row>
    <row r="101" spans="2:24" ht="24.95" customHeight="1" x14ac:dyDescent="0.35">
      <c r="B101" s="524" t="s">
        <v>130</v>
      </c>
      <c r="C101" s="525"/>
      <c r="D101" s="525"/>
      <c r="E101" s="525"/>
      <c r="F101" s="525"/>
      <c r="G101" s="238" t="s">
        <v>67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259"/>
      <c r="V101" s="259"/>
      <c r="W101" s="259"/>
    </row>
    <row r="102" spans="2:24" ht="24.95" customHeight="1" x14ac:dyDescent="0.35">
      <c r="B102" s="124" t="s">
        <v>6</v>
      </c>
      <c r="C102" s="512" t="s">
        <v>131</v>
      </c>
      <c r="D102" s="513"/>
      <c r="E102" s="513"/>
      <c r="F102" s="514"/>
      <c r="G102" s="147">
        <f>G24</f>
        <v>0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259"/>
      <c r="V102" s="259"/>
      <c r="W102" s="259"/>
    </row>
    <row r="103" spans="2:24" ht="24.95" customHeight="1" x14ac:dyDescent="0.35">
      <c r="B103" s="124" t="s">
        <v>7</v>
      </c>
      <c r="C103" s="512" t="s">
        <v>132</v>
      </c>
      <c r="D103" s="513"/>
      <c r="E103" s="513"/>
      <c r="F103" s="514"/>
      <c r="G103" s="147">
        <f>G56</f>
        <v>184.8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259"/>
      <c r="V103" s="259"/>
      <c r="W103" s="259"/>
    </row>
    <row r="104" spans="2:24" ht="24.95" customHeight="1" x14ac:dyDescent="0.35">
      <c r="B104" s="124" t="s">
        <v>8</v>
      </c>
      <c r="C104" s="512" t="s">
        <v>133</v>
      </c>
      <c r="D104" s="513"/>
      <c r="E104" s="513"/>
      <c r="F104" s="514"/>
      <c r="G104" s="129">
        <f>G66</f>
        <v>0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259"/>
      <c r="V104" s="259"/>
      <c r="W104" s="259"/>
    </row>
    <row r="105" spans="2:24" ht="24.95" customHeight="1" x14ac:dyDescent="0.35">
      <c r="B105" s="124" t="s">
        <v>9</v>
      </c>
      <c r="C105" s="512" t="s">
        <v>134</v>
      </c>
      <c r="D105" s="513"/>
      <c r="E105" s="513"/>
      <c r="F105" s="514"/>
      <c r="G105" s="129">
        <f>G79</f>
        <v>0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259"/>
      <c r="V105" s="259"/>
      <c r="W105" s="259"/>
    </row>
    <row r="106" spans="2:24" ht="24.95" customHeight="1" x14ac:dyDescent="0.35">
      <c r="B106" s="124" t="s">
        <v>10</v>
      </c>
      <c r="C106" s="512" t="s">
        <v>135</v>
      </c>
      <c r="D106" s="513"/>
      <c r="E106" s="513"/>
      <c r="F106" s="514"/>
      <c r="G106" s="129">
        <f>G87</f>
        <v>0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259"/>
      <c r="V106" s="259"/>
      <c r="W106" s="259"/>
    </row>
    <row r="107" spans="2:24" ht="24.95" customHeight="1" thickBot="1" x14ac:dyDescent="0.4">
      <c r="B107" s="239" t="s">
        <v>12</v>
      </c>
      <c r="C107" s="515" t="s">
        <v>136</v>
      </c>
      <c r="D107" s="516"/>
      <c r="E107" s="516"/>
      <c r="F107" s="517"/>
      <c r="G107" s="240">
        <f>G98</f>
        <v>55.700281690140855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259"/>
      <c r="V107" s="259"/>
      <c r="W107" s="259"/>
    </row>
    <row r="108" spans="2:24" ht="24.95" customHeight="1" thickBot="1" x14ac:dyDescent="0.4">
      <c r="B108" s="241"/>
      <c r="C108" s="242"/>
      <c r="D108" s="631" t="s">
        <v>138</v>
      </c>
      <c r="E108" s="631"/>
      <c r="F108" s="632"/>
      <c r="G108" s="243">
        <f>SUM(G102:G107)</f>
        <v>240.50028169014087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259"/>
      <c r="V108" s="259"/>
      <c r="W108" s="259"/>
    </row>
    <row r="109" spans="2:24" ht="18" customHeight="1" x14ac:dyDescent="0.25">
      <c r="B109" s="5"/>
      <c r="C109" s="5"/>
      <c r="D109" s="5"/>
      <c r="E109" s="5"/>
      <c r="F109" s="6"/>
      <c r="G109" s="7"/>
      <c r="J109" s="1"/>
      <c r="K109" s="1"/>
      <c r="L109" s="1"/>
      <c r="M109" s="1"/>
      <c r="N109" s="1"/>
      <c r="O109" s="1"/>
      <c r="P109" s="1"/>
    </row>
    <row r="110" spans="2:24" ht="20.25" x14ac:dyDescent="0.3">
      <c r="C110" s="19"/>
    </row>
    <row r="111" spans="2:24" x14ac:dyDescent="0.25">
      <c r="C111" s="4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</sheetData>
  <sheetProtection deleteColumns="0"/>
  <mergeCells count="122">
    <mergeCell ref="E98:F98"/>
    <mergeCell ref="D108:F108"/>
    <mergeCell ref="B1:G1"/>
    <mergeCell ref="B2:D2"/>
    <mergeCell ref="E2:G2"/>
    <mergeCell ref="B3:D3"/>
    <mergeCell ref="E3:G3"/>
    <mergeCell ref="I1:L1"/>
    <mergeCell ref="B7:D7"/>
    <mergeCell ref="E7:G7"/>
    <mergeCell ref="B8:D8"/>
    <mergeCell ref="E8:G8"/>
    <mergeCell ref="B9:D9"/>
    <mergeCell ref="E9:G9"/>
    <mergeCell ref="B4:D4"/>
    <mergeCell ref="E4:G4"/>
    <mergeCell ref="B5:D5"/>
    <mergeCell ref="E5:G5"/>
    <mergeCell ref="B6:D6"/>
    <mergeCell ref="E6:G6"/>
    <mergeCell ref="B13:D14"/>
    <mergeCell ref="E13:G13"/>
    <mergeCell ref="E14:G14"/>
    <mergeCell ref="B15:D15"/>
    <mergeCell ref="E15:G15"/>
    <mergeCell ref="B10:D10"/>
    <mergeCell ref="E10:G10"/>
    <mergeCell ref="B11:D11"/>
    <mergeCell ref="E11:G11"/>
    <mergeCell ref="B12:G12"/>
    <mergeCell ref="E24:F24"/>
    <mergeCell ref="B25:G25"/>
    <mergeCell ref="B26:G26"/>
    <mergeCell ref="B27:G27"/>
    <mergeCell ref="C28:E28"/>
    <mergeCell ref="I28:L28"/>
    <mergeCell ref="I29:L29"/>
    <mergeCell ref="B16:G16"/>
    <mergeCell ref="B17:G17"/>
    <mergeCell ref="C36:E36"/>
    <mergeCell ref="C37:E37"/>
    <mergeCell ref="C38:E38"/>
    <mergeCell ref="I38:L38"/>
    <mergeCell ref="C29:D29"/>
    <mergeCell ref="C30:D30"/>
    <mergeCell ref="C32:F32"/>
    <mergeCell ref="B34:G34"/>
    <mergeCell ref="C35:E35"/>
    <mergeCell ref="I35:L35"/>
    <mergeCell ref="C42:E42"/>
    <mergeCell ref="C43:E43"/>
    <mergeCell ref="B45:G45"/>
    <mergeCell ref="C46:F46"/>
    <mergeCell ref="I46:L46"/>
    <mergeCell ref="C39:E39"/>
    <mergeCell ref="C40:E40"/>
    <mergeCell ref="C41:E41"/>
    <mergeCell ref="I49:L50"/>
    <mergeCell ref="I47:L48"/>
    <mergeCell ref="C51:F51"/>
    <mergeCell ref="I51:K51"/>
    <mergeCell ref="C52:F52"/>
    <mergeCell ref="C53:F53"/>
    <mergeCell ref="C54:F54"/>
    <mergeCell ref="I55:T55"/>
    <mergeCell ref="I52:K52"/>
    <mergeCell ref="I53:K53"/>
    <mergeCell ref="B47:B48"/>
    <mergeCell ref="C47:C48"/>
    <mergeCell ref="G47:G48"/>
    <mergeCell ref="B49:B50"/>
    <mergeCell ref="C49:D50"/>
    <mergeCell ref="G49:G50"/>
    <mergeCell ref="I62:K62"/>
    <mergeCell ref="C63:E63"/>
    <mergeCell ref="C64:E64"/>
    <mergeCell ref="C60:E60"/>
    <mergeCell ref="I60:K60"/>
    <mergeCell ref="C61:E61"/>
    <mergeCell ref="I61:K61"/>
    <mergeCell ref="I63:L63"/>
    <mergeCell ref="E56:F56"/>
    <mergeCell ref="I56:T57"/>
    <mergeCell ref="B57:G57"/>
    <mergeCell ref="B58:G58"/>
    <mergeCell ref="C59:E59"/>
    <mergeCell ref="I59:L59"/>
    <mergeCell ref="C73:E73"/>
    <mergeCell ref="C74:E74"/>
    <mergeCell ref="C75:E75"/>
    <mergeCell ref="C70:E70"/>
    <mergeCell ref="C71:E71"/>
    <mergeCell ref="C72:E72"/>
    <mergeCell ref="C65:E65"/>
    <mergeCell ref="I65:K65"/>
    <mergeCell ref="B67:G67"/>
    <mergeCell ref="B68:G68"/>
    <mergeCell ref="C69:E69"/>
    <mergeCell ref="B89:G89"/>
    <mergeCell ref="P92:W92"/>
    <mergeCell ref="C83:F83"/>
    <mergeCell ref="C84:F84"/>
    <mergeCell ref="C85:F85"/>
    <mergeCell ref="C86:F86"/>
    <mergeCell ref="E87:F87"/>
    <mergeCell ref="I92:L92"/>
    <mergeCell ref="C76:E76"/>
    <mergeCell ref="C78:F78"/>
    <mergeCell ref="E79:F79"/>
    <mergeCell ref="B80:G80"/>
    <mergeCell ref="B81:G81"/>
    <mergeCell ref="C82:F82"/>
    <mergeCell ref="I83:I84"/>
    <mergeCell ref="C103:F103"/>
    <mergeCell ref="C104:F104"/>
    <mergeCell ref="C105:F105"/>
    <mergeCell ref="C106:F106"/>
    <mergeCell ref="C107:F107"/>
    <mergeCell ref="B99:G99"/>
    <mergeCell ref="B100:G100"/>
    <mergeCell ref="B101:F101"/>
    <mergeCell ref="C102:F102"/>
  </mergeCells>
  <hyperlinks>
    <hyperlink ref="J2" location="RESUMO!A1" display="&lt;- RESUMO"/>
    <hyperlink ref="I66" r:id="rId1"/>
    <hyperlink ref="I79" r:id="rId2"/>
    <hyperlink ref="I98" r:id="rId3"/>
    <hyperlink ref="I83:I84" location="'UNIFORMES E EPI''S'!A1" display="Valor obtido na aba &quot;Uniformes e Epi's&quot;"/>
  </hyperlinks>
  <pageMargins left="0.511811024" right="0.511811024" top="0.78740157499999996" bottom="0.78740157499999996" header="0.31496062000000002" footer="0.31496062000000002"/>
  <pageSetup paperSize="9" scale="50" fitToHeight="0" orientation="portrait" r:id="rId4"/>
  <legacyDrawing r:id="rId5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111"/>
  <sheetViews>
    <sheetView topLeftCell="A79" zoomScale="60" zoomScaleNormal="60" workbookViewId="0">
      <selection activeCell="C51" sqref="C51:F51"/>
    </sheetView>
  </sheetViews>
  <sheetFormatPr defaultRowHeight="15" x14ac:dyDescent="0.25"/>
  <cols>
    <col min="1" max="1" width="3.28515625" style="36" customWidth="1"/>
    <col min="2" max="2" width="8.5703125" style="36" customWidth="1"/>
    <col min="3" max="3" width="45.28515625" style="36" customWidth="1"/>
    <col min="4" max="4" width="32.140625" style="36" customWidth="1"/>
    <col min="5" max="5" width="28.85546875" style="36" customWidth="1"/>
    <col min="6" max="6" width="31" style="36" customWidth="1"/>
    <col min="7" max="7" width="25.5703125" style="36" customWidth="1"/>
    <col min="8" max="8" width="2.28515625" style="36" customWidth="1"/>
    <col min="9" max="9" width="60.7109375" style="36" customWidth="1"/>
    <col min="10" max="11" width="55.7109375" style="36" customWidth="1"/>
    <col min="12" max="12" width="4.140625" style="36" customWidth="1"/>
    <col min="13" max="13" width="12.5703125" style="36" customWidth="1"/>
    <col min="14" max="14" width="13.85546875" style="36" customWidth="1"/>
    <col min="15" max="15" width="14" style="36" customWidth="1"/>
    <col min="16" max="16" width="14.28515625" style="36" customWidth="1"/>
    <col min="17" max="17" width="15.140625" style="36" customWidth="1"/>
    <col min="18" max="18" width="16" style="36" customWidth="1"/>
    <col min="19" max="19" width="14.7109375" style="36" customWidth="1"/>
    <col min="20" max="20" width="13" style="36" customWidth="1"/>
    <col min="21" max="16384" width="9.140625" style="36"/>
  </cols>
  <sheetData>
    <row r="1" spans="2:23" ht="30" customHeight="1" thickBot="1" x14ac:dyDescent="0.4">
      <c r="B1" s="610" t="s">
        <v>39</v>
      </c>
      <c r="C1" s="611"/>
      <c r="D1" s="611"/>
      <c r="E1" s="611"/>
      <c r="F1" s="611"/>
      <c r="G1" s="612"/>
      <c r="H1" s="110"/>
      <c r="I1" s="502" t="s">
        <v>54</v>
      </c>
      <c r="J1" s="503"/>
      <c r="K1" s="503"/>
      <c r="L1" s="503"/>
      <c r="M1" s="258"/>
      <c r="N1" s="258"/>
      <c r="O1" s="258"/>
      <c r="P1" s="258"/>
      <c r="Q1" s="258"/>
      <c r="R1" s="258"/>
      <c r="S1" s="258"/>
      <c r="T1" s="258"/>
      <c r="U1" s="259"/>
      <c r="V1" s="259"/>
      <c r="W1" s="259"/>
    </row>
    <row r="2" spans="2:23" ht="24.95" customHeight="1" x14ac:dyDescent="0.35">
      <c r="B2" s="613" t="s">
        <v>0</v>
      </c>
      <c r="C2" s="614"/>
      <c r="D2" s="614"/>
      <c r="E2" s="615"/>
      <c r="F2" s="616"/>
      <c r="G2" s="617"/>
      <c r="H2" s="111"/>
      <c r="I2" s="291" t="s">
        <v>58</v>
      </c>
      <c r="J2" s="426" t="s">
        <v>294</v>
      </c>
      <c r="K2" s="273"/>
      <c r="L2" s="273"/>
      <c r="M2" s="260"/>
      <c r="N2" s="260"/>
      <c r="O2" s="260"/>
      <c r="P2" s="260"/>
      <c r="Q2" s="260"/>
      <c r="R2" s="260"/>
      <c r="S2" s="260"/>
      <c r="T2" s="260"/>
      <c r="U2" s="259"/>
      <c r="V2" s="259"/>
      <c r="W2" s="259"/>
    </row>
    <row r="3" spans="2:23" ht="24.95" customHeight="1" x14ac:dyDescent="0.35">
      <c r="B3" s="596" t="s">
        <v>1</v>
      </c>
      <c r="C3" s="597"/>
      <c r="D3" s="597"/>
      <c r="E3" s="595"/>
      <c r="F3" s="547"/>
      <c r="G3" s="548"/>
      <c r="H3" s="115"/>
      <c r="I3" s="292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59"/>
      <c r="V3" s="259"/>
      <c r="W3" s="259"/>
    </row>
    <row r="4" spans="2:23" ht="24.95" customHeight="1" x14ac:dyDescent="0.35">
      <c r="B4" s="596" t="s">
        <v>2</v>
      </c>
      <c r="C4" s="597"/>
      <c r="D4" s="597"/>
      <c r="E4" s="595"/>
      <c r="F4" s="547"/>
      <c r="G4" s="548"/>
      <c r="H4" s="115"/>
      <c r="I4" s="292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59"/>
      <c r="W4" s="259"/>
    </row>
    <row r="5" spans="2:23" ht="24.95" customHeight="1" x14ac:dyDescent="0.35">
      <c r="B5" s="598" t="s">
        <v>55</v>
      </c>
      <c r="C5" s="599"/>
      <c r="D5" s="600"/>
      <c r="E5" s="601"/>
      <c r="F5" s="602"/>
      <c r="G5" s="603"/>
      <c r="H5" s="115"/>
      <c r="I5" s="292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59"/>
      <c r="W5" s="259"/>
    </row>
    <row r="6" spans="2:23" ht="24.95" customHeight="1" x14ac:dyDescent="0.35">
      <c r="B6" s="596" t="s">
        <v>3</v>
      </c>
      <c r="C6" s="597"/>
      <c r="D6" s="597"/>
      <c r="E6" s="595" t="s">
        <v>56</v>
      </c>
      <c r="F6" s="547"/>
      <c r="G6" s="548"/>
      <c r="H6" s="115"/>
      <c r="I6" s="292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59"/>
      <c r="V6" s="259"/>
      <c r="W6" s="259"/>
    </row>
    <row r="7" spans="2:23" ht="24.95" customHeight="1" x14ac:dyDescent="0.35">
      <c r="B7" s="618" t="s">
        <v>40</v>
      </c>
      <c r="C7" s="619"/>
      <c r="D7" s="619"/>
      <c r="E7" s="601"/>
      <c r="F7" s="602"/>
      <c r="G7" s="603"/>
      <c r="H7" s="115"/>
      <c r="I7" s="292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59"/>
      <c r="V7" s="259"/>
      <c r="W7" s="259"/>
    </row>
    <row r="8" spans="2:23" ht="24.95" customHeight="1" x14ac:dyDescent="0.35">
      <c r="B8" s="607" t="s">
        <v>57</v>
      </c>
      <c r="C8" s="608"/>
      <c r="D8" s="609"/>
      <c r="E8" s="601"/>
      <c r="F8" s="602"/>
      <c r="G8" s="603"/>
      <c r="H8" s="115"/>
      <c r="I8" s="292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59"/>
      <c r="V8" s="259"/>
      <c r="W8" s="259"/>
    </row>
    <row r="9" spans="2:23" ht="24.95" customHeight="1" x14ac:dyDescent="0.35">
      <c r="B9" s="607" t="s">
        <v>45</v>
      </c>
      <c r="C9" s="608"/>
      <c r="D9" s="609"/>
      <c r="E9" s="595" t="s">
        <v>264</v>
      </c>
      <c r="F9" s="547"/>
      <c r="G9" s="548"/>
      <c r="H9" s="111"/>
      <c r="I9" s="292" t="s">
        <v>59</v>
      </c>
      <c r="J9" s="262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59"/>
      <c r="V9" s="259"/>
      <c r="W9" s="259"/>
    </row>
    <row r="10" spans="2:23" ht="24.95" customHeight="1" x14ac:dyDescent="0.35">
      <c r="B10" s="596" t="s">
        <v>4</v>
      </c>
      <c r="C10" s="597"/>
      <c r="D10" s="597"/>
      <c r="E10" s="595">
        <v>12</v>
      </c>
      <c r="F10" s="547"/>
      <c r="G10" s="548"/>
      <c r="H10" s="115"/>
      <c r="I10" s="292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59"/>
      <c r="V10" s="259"/>
      <c r="W10" s="259"/>
    </row>
    <row r="11" spans="2:23" ht="24.95" customHeight="1" x14ac:dyDescent="0.35">
      <c r="B11" s="598" t="s">
        <v>122</v>
      </c>
      <c r="C11" s="599"/>
      <c r="D11" s="600"/>
      <c r="E11" s="601" t="s">
        <v>123</v>
      </c>
      <c r="F11" s="602"/>
      <c r="G11" s="603"/>
      <c r="H11" s="115"/>
      <c r="I11" s="292" t="s">
        <v>124</v>
      </c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59"/>
      <c r="V11" s="259"/>
      <c r="W11" s="259"/>
    </row>
    <row r="12" spans="2:23" ht="24.95" customHeight="1" x14ac:dyDescent="0.35">
      <c r="B12" s="604"/>
      <c r="C12" s="605"/>
      <c r="D12" s="605"/>
      <c r="E12" s="605"/>
      <c r="F12" s="595"/>
      <c r="G12" s="606"/>
      <c r="H12" s="115"/>
      <c r="I12" s="292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59"/>
      <c r="V12" s="259"/>
      <c r="W12" s="259"/>
    </row>
    <row r="13" spans="2:23" ht="24.95" customHeight="1" x14ac:dyDescent="0.35">
      <c r="B13" s="581" t="s">
        <v>41</v>
      </c>
      <c r="C13" s="582"/>
      <c r="D13" s="583"/>
      <c r="E13" s="587" t="s">
        <v>254</v>
      </c>
      <c r="F13" s="588"/>
      <c r="G13" s="589"/>
      <c r="H13" s="115"/>
      <c r="I13" s="292"/>
      <c r="J13" s="262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59"/>
      <c r="V13" s="259"/>
      <c r="W13" s="259"/>
    </row>
    <row r="14" spans="2:23" ht="24.95" customHeight="1" x14ac:dyDescent="0.35">
      <c r="B14" s="584"/>
      <c r="C14" s="585"/>
      <c r="D14" s="586"/>
      <c r="E14" s="590" t="s">
        <v>160</v>
      </c>
      <c r="F14" s="591"/>
      <c r="G14" s="592"/>
      <c r="H14" s="115"/>
      <c r="I14" s="292"/>
      <c r="J14" s="262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59"/>
      <c r="V14" s="259"/>
      <c r="W14" s="259"/>
    </row>
    <row r="15" spans="2:23" ht="24.95" customHeight="1" thickBot="1" x14ac:dyDescent="0.4">
      <c r="B15" s="593" t="s">
        <v>42</v>
      </c>
      <c r="C15" s="594"/>
      <c r="D15" s="594"/>
      <c r="E15" s="595">
        <v>1</v>
      </c>
      <c r="F15" s="547"/>
      <c r="G15" s="548"/>
      <c r="H15" s="115"/>
      <c r="I15" s="293" t="s">
        <v>60</v>
      </c>
      <c r="J15" s="262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59"/>
      <c r="V15" s="259"/>
      <c r="W15" s="259"/>
    </row>
    <row r="16" spans="2:23" ht="24.95" customHeight="1" x14ac:dyDescent="0.35">
      <c r="B16" s="578" t="s">
        <v>5</v>
      </c>
      <c r="C16" s="579"/>
      <c r="D16" s="579"/>
      <c r="E16" s="579"/>
      <c r="F16" s="579"/>
      <c r="G16" s="580"/>
      <c r="H16" s="115"/>
      <c r="I16" s="115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259"/>
      <c r="V16" s="259"/>
      <c r="W16" s="259"/>
    </row>
    <row r="17" spans="2:23" ht="24.95" customHeight="1" thickBot="1" x14ac:dyDescent="0.4">
      <c r="B17" s="533" t="s">
        <v>49</v>
      </c>
      <c r="C17" s="528"/>
      <c r="D17" s="528"/>
      <c r="E17" s="528"/>
      <c r="F17" s="528"/>
      <c r="G17" s="534"/>
      <c r="H17" s="115"/>
      <c r="I17" s="115"/>
      <c r="J17" s="111"/>
      <c r="K17" s="111"/>
      <c r="L17" s="111"/>
      <c r="M17" s="260"/>
      <c r="N17" s="260"/>
      <c r="O17" s="260"/>
      <c r="P17" s="260"/>
      <c r="Q17" s="260"/>
      <c r="R17" s="260"/>
      <c r="S17" s="260"/>
      <c r="T17" s="260"/>
      <c r="U17" s="276"/>
      <c r="V17" s="259"/>
      <c r="W17" s="259"/>
    </row>
    <row r="18" spans="2:23" ht="24.95" customHeight="1" x14ac:dyDescent="0.35">
      <c r="B18" s="347" t="s">
        <v>62</v>
      </c>
      <c r="C18" s="346" t="s">
        <v>63</v>
      </c>
      <c r="D18" s="348" t="s">
        <v>64</v>
      </c>
      <c r="E18" s="348" t="s">
        <v>65</v>
      </c>
      <c r="F18" s="348" t="s">
        <v>66</v>
      </c>
      <c r="G18" s="123" t="s">
        <v>67</v>
      </c>
      <c r="H18" s="115"/>
      <c r="I18" s="112" t="s">
        <v>58</v>
      </c>
      <c r="J18" s="114"/>
      <c r="K18" s="216"/>
      <c r="L18" s="273"/>
      <c r="M18" s="260"/>
      <c r="N18" s="260"/>
      <c r="O18" s="260"/>
      <c r="P18" s="260"/>
      <c r="Q18" s="260"/>
      <c r="R18" s="260"/>
      <c r="S18" s="260"/>
      <c r="T18" s="260"/>
      <c r="U18" s="276"/>
      <c r="V18" s="259"/>
      <c r="W18" s="259"/>
    </row>
    <row r="19" spans="2:23" ht="24.95" customHeight="1" x14ac:dyDescent="0.35">
      <c r="B19" s="124" t="s">
        <v>6</v>
      </c>
      <c r="C19" s="125" t="s">
        <v>43</v>
      </c>
      <c r="D19" s="126" t="s">
        <v>68</v>
      </c>
      <c r="E19" s="127">
        <v>1</v>
      </c>
      <c r="F19" s="128">
        <v>0</v>
      </c>
      <c r="G19" s="129">
        <f>F19</f>
        <v>0</v>
      </c>
      <c r="H19" s="111"/>
      <c r="I19" s="369" t="s">
        <v>312</v>
      </c>
      <c r="J19" s="389"/>
      <c r="K19" s="261"/>
      <c r="L19" s="260"/>
      <c r="M19" s="260"/>
      <c r="N19" s="260"/>
      <c r="O19" s="260"/>
      <c r="P19" s="260"/>
      <c r="Q19" s="260"/>
      <c r="R19" s="260"/>
      <c r="S19" s="260"/>
      <c r="T19" s="260"/>
      <c r="U19" s="276"/>
      <c r="V19" s="259"/>
      <c r="W19" s="259"/>
    </row>
    <row r="20" spans="2:23" ht="24.95" customHeight="1" x14ac:dyDescent="0.35">
      <c r="B20" s="124" t="s">
        <v>7</v>
      </c>
      <c r="C20" s="125" t="s">
        <v>44</v>
      </c>
      <c r="D20" s="126" t="s">
        <v>68</v>
      </c>
      <c r="E20" s="127">
        <v>220</v>
      </c>
      <c r="F20" s="132">
        <f>(G19+G21)/E20</f>
        <v>0</v>
      </c>
      <c r="G20" s="129">
        <f>F20</f>
        <v>0</v>
      </c>
      <c r="H20" s="111"/>
      <c r="I20" s="116" t="s">
        <v>159</v>
      </c>
      <c r="J20" s="118"/>
      <c r="K20" s="217"/>
      <c r="L20" s="262"/>
      <c r="M20" s="262"/>
      <c r="N20" s="262"/>
      <c r="O20" s="262"/>
      <c r="P20" s="262"/>
      <c r="Q20" s="260"/>
      <c r="R20" s="260"/>
      <c r="S20" s="260"/>
      <c r="T20" s="260"/>
      <c r="U20" s="276"/>
      <c r="V20" s="259"/>
      <c r="W20" s="259"/>
    </row>
    <row r="21" spans="2:23" ht="24.95" customHeight="1" x14ac:dyDescent="0.35">
      <c r="B21" s="124" t="s">
        <v>8</v>
      </c>
      <c r="C21" s="125" t="s">
        <v>180</v>
      </c>
      <c r="D21" s="133">
        <v>0</v>
      </c>
      <c r="E21" s="134">
        <v>0</v>
      </c>
      <c r="F21" s="132">
        <f>F19*D21</f>
        <v>0</v>
      </c>
      <c r="G21" s="129">
        <f>F21</f>
        <v>0</v>
      </c>
      <c r="H21" s="111"/>
      <c r="I21" s="250"/>
      <c r="J21" s="371"/>
      <c r="K21" s="283"/>
      <c r="L21" s="284"/>
      <c r="M21" s="284"/>
      <c r="N21" s="284"/>
      <c r="O21" s="284"/>
      <c r="P21" s="284"/>
      <c r="Q21" s="284"/>
      <c r="R21" s="284"/>
      <c r="S21" s="284"/>
      <c r="T21" s="284"/>
      <c r="U21" s="276"/>
      <c r="V21" s="259"/>
      <c r="W21" s="259"/>
    </row>
    <row r="22" spans="2:23" ht="24.95" customHeight="1" x14ac:dyDescent="0.35">
      <c r="B22" s="124" t="s">
        <v>9</v>
      </c>
      <c r="C22" s="125" t="s">
        <v>69</v>
      </c>
      <c r="D22" s="133">
        <v>0</v>
      </c>
      <c r="E22" s="134">
        <v>0</v>
      </c>
      <c r="F22" s="132">
        <f>F20*D22</f>
        <v>0</v>
      </c>
      <c r="G22" s="129">
        <f>F22*E22</f>
        <v>0</v>
      </c>
      <c r="H22" s="111"/>
      <c r="I22" s="135"/>
      <c r="J22" s="137"/>
      <c r="K22" s="263"/>
      <c r="L22" s="264"/>
      <c r="M22" s="264"/>
      <c r="N22" s="264"/>
      <c r="O22" s="264"/>
      <c r="P22" s="264"/>
      <c r="Q22" s="264"/>
      <c r="R22" s="264"/>
      <c r="S22" s="264"/>
      <c r="T22" s="264"/>
      <c r="U22" s="276"/>
      <c r="V22" s="259"/>
      <c r="W22" s="259"/>
    </row>
    <row r="23" spans="2:23" ht="24.95" customHeight="1" thickBot="1" x14ac:dyDescent="0.4">
      <c r="B23" s="124" t="s">
        <v>10</v>
      </c>
      <c r="C23" s="125" t="s">
        <v>11</v>
      </c>
      <c r="D23" s="138"/>
      <c r="E23" s="132" t="s">
        <v>46</v>
      </c>
      <c r="F23" s="132"/>
      <c r="G23" s="129"/>
      <c r="H23" s="139"/>
      <c r="I23" s="140" t="s">
        <v>154</v>
      </c>
      <c r="J23" s="119"/>
      <c r="K23" s="217"/>
      <c r="L23" s="262"/>
      <c r="M23" s="262"/>
      <c r="N23" s="262"/>
      <c r="O23" s="262"/>
      <c r="P23" s="262"/>
      <c r="Q23" s="262"/>
      <c r="R23" s="262"/>
      <c r="S23" s="262"/>
      <c r="T23" s="262"/>
      <c r="U23" s="276"/>
      <c r="V23" s="259"/>
      <c r="W23" s="259"/>
    </row>
    <row r="24" spans="2:23" ht="24.95" customHeight="1" x14ac:dyDescent="0.35">
      <c r="B24" s="142"/>
      <c r="C24" s="143"/>
      <c r="D24" s="143"/>
      <c r="E24" s="528" t="s">
        <v>50</v>
      </c>
      <c r="F24" s="529"/>
      <c r="G24" s="144">
        <f>G19+G21+G22</f>
        <v>0</v>
      </c>
      <c r="H24" s="139"/>
      <c r="I24" s="139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259"/>
      <c r="V24" s="259"/>
      <c r="W24" s="259"/>
    </row>
    <row r="25" spans="2:23" ht="21" x14ac:dyDescent="0.35">
      <c r="B25" s="546"/>
      <c r="C25" s="547"/>
      <c r="D25" s="547"/>
      <c r="E25" s="547"/>
      <c r="F25" s="547"/>
      <c r="G25" s="548"/>
      <c r="H25" s="115"/>
      <c r="I25" s="115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259"/>
      <c r="V25" s="259"/>
      <c r="W25" s="259"/>
    </row>
    <row r="26" spans="2:23" ht="24.95" customHeight="1" x14ac:dyDescent="0.35">
      <c r="B26" s="533" t="s">
        <v>13</v>
      </c>
      <c r="C26" s="528"/>
      <c r="D26" s="528"/>
      <c r="E26" s="528"/>
      <c r="F26" s="528"/>
      <c r="G26" s="534"/>
      <c r="H26" s="115"/>
      <c r="I26" s="115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259"/>
      <c r="V26" s="259"/>
      <c r="W26" s="259"/>
    </row>
    <row r="27" spans="2:23" ht="24.95" customHeight="1" thickBot="1" x14ac:dyDescent="0.4">
      <c r="B27" s="552" t="s">
        <v>72</v>
      </c>
      <c r="C27" s="553"/>
      <c r="D27" s="553"/>
      <c r="E27" s="553"/>
      <c r="F27" s="553"/>
      <c r="G27" s="554"/>
      <c r="H27" s="115"/>
      <c r="I27" s="115"/>
      <c r="J27" s="111"/>
      <c r="K27" s="111"/>
      <c r="L27" s="111"/>
      <c r="M27" s="260"/>
      <c r="N27" s="260"/>
      <c r="O27" s="260"/>
      <c r="P27" s="260"/>
      <c r="Q27" s="260"/>
      <c r="R27" s="260"/>
      <c r="S27" s="260"/>
      <c r="T27" s="260"/>
      <c r="U27" s="259"/>
      <c r="V27" s="259"/>
      <c r="W27" s="259"/>
    </row>
    <row r="28" spans="2:23" ht="24.95" customHeight="1" x14ac:dyDescent="0.35">
      <c r="B28" s="347" t="s">
        <v>73</v>
      </c>
      <c r="C28" s="576" t="s">
        <v>74</v>
      </c>
      <c r="D28" s="555"/>
      <c r="E28" s="577"/>
      <c r="F28" s="348" t="s">
        <v>64</v>
      </c>
      <c r="G28" s="123" t="s">
        <v>67</v>
      </c>
      <c r="H28" s="115"/>
      <c r="I28" s="647" t="s">
        <v>58</v>
      </c>
      <c r="J28" s="648"/>
      <c r="K28" s="648"/>
      <c r="L28" s="649"/>
      <c r="M28" s="260"/>
      <c r="N28" s="260"/>
      <c r="O28" s="260"/>
      <c r="P28" s="260"/>
      <c r="Q28" s="260"/>
      <c r="R28" s="260"/>
      <c r="S28" s="260"/>
      <c r="T28" s="260"/>
      <c r="U28" s="259"/>
      <c r="V28" s="259"/>
      <c r="W28" s="259"/>
    </row>
    <row r="29" spans="2:23" ht="47.25" customHeight="1" x14ac:dyDescent="0.35">
      <c r="B29" s="124" t="s">
        <v>6</v>
      </c>
      <c r="C29" s="531" t="s">
        <v>75</v>
      </c>
      <c r="D29" s="542"/>
      <c r="E29" s="146" t="s">
        <v>76</v>
      </c>
      <c r="F29" s="146">
        <v>8.3299999999999999E-2</v>
      </c>
      <c r="G29" s="147">
        <f>G24*F29</f>
        <v>0</v>
      </c>
      <c r="H29" s="115"/>
      <c r="I29" s="504" t="s">
        <v>79</v>
      </c>
      <c r="J29" s="505"/>
      <c r="K29" s="505"/>
      <c r="L29" s="506"/>
      <c r="M29" s="262"/>
      <c r="N29" s="262"/>
      <c r="O29" s="262"/>
      <c r="P29" s="262"/>
      <c r="Q29" s="262"/>
      <c r="R29" s="262"/>
      <c r="S29" s="262"/>
      <c r="T29" s="262"/>
      <c r="U29" s="259"/>
      <c r="V29" s="259"/>
      <c r="W29" s="259"/>
    </row>
    <row r="30" spans="2:23" ht="24.95" customHeight="1" thickBot="1" x14ac:dyDescent="0.4">
      <c r="B30" s="124" t="s">
        <v>7</v>
      </c>
      <c r="C30" s="531" t="s">
        <v>48</v>
      </c>
      <c r="D30" s="542"/>
      <c r="E30" s="148" t="s">
        <v>77</v>
      </c>
      <c r="F30" s="148">
        <v>0.121</v>
      </c>
      <c r="G30" s="147">
        <f>G24*F30</f>
        <v>0</v>
      </c>
      <c r="H30" s="115"/>
      <c r="I30" s="140" t="s">
        <v>80</v>
      </c>
      <c r="J30" s="252"/>
      <c r="K30" s="252"/>
      <c r="L30" s="279"/>
      <c r="M30" s="260"/>
      <c r="N30" s="260"/>
      <c r="O30" s="260"/>
      <c r="P30" s="260"/>
      <c r="Q30" s="260"/>
      <c r="R30" s="260"/>
      <c r="S30" s="260"/>
      <c r="T30" s="260"/>
      <c r="U30" s="259"/>
      <c r="V30" s="259"/>
      <c r="W30" s="259"/>
    </row>
    <row r="31" spans="2:23" ht="24.95" customHeight="1" x14ac:dyDescent="0.35">
      <c r="B31" s="149"/>
      <c r="C31" s="150"/>
      <c r="D31" s="150"/>
      <c r="E31" s="151"/>
      <c r="F31" s="152" t="s">
        <v>71</v>
      </c>
      <c r="G31" s="153">
        <f>G29+G30</f>
        <v>0</v>
      </c>
      <c r="H31" s="115"/>
      <c r="I31" s="115"/>
      <c r="J31" s="111"/>
      <c r="K31" s="111"/>
      <c r="L31" s="111"/>
      <c r="M31" s="260"/>
      <c r="N31" s="260"/>
      <c r="O31" s="260"/>
      <c r="P31" s="260"/>
      <c r="Q31" s="260"/>
      <c r="R31" s="260"/>
      <c r="S31" s="260"/>
      <c r="T31" s="260"/>
      <c r="U31" s="259"/>
      <c r="V31" s="259"/>
      <c r="W31" s="259"/>
    </row>
    <row r="32" spans="2:23" ht="24.95" customHeight="1" x14ac:dyDescent="0.35">
      <c r="B32" s="124" t="s">
        <v>8</v>
      </c>
      <c r="C32" s="570" t="s">
        <v>78</v>
      </c>
      <c r="D32" s="571"/>
      <c r="E32" s="571"/>
      <c r="F32" s="572"/>
      <c r="G32" s="154">
        <f>F44*G31</f>
        <v>0</v>
      </c>
      <c r="H32" s="115"/>
      <c r="I32" s="115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259"/>
      <c r="V32" s="259"/>
      <c r="W32" s="259"/>
    </row>
    <row r="33" spans="2:23" ht="24.95" customHeight="1" x14ac:dyDescent="0.35">
      <c r="B33" s="155"/>
      <c r="C33" s="156"/>
      <c r="D33" s="156"/>
      <c r="E33" s="156"/>
      <c r="F33" s="157" t="s">
        <v>84</v>
      </c>
      <c r="G33" s="158">
        <f>G31+G32</f>
        <v>0</v>
      </c>
      <c r="H33" s="115"/>
      <c r="I33" s="115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259"/>
      <c r="V33" s="259"/>
      <c r="W33" s="259"/>
    </row>
    <row r="34" spans="2:23" ht="49.5" customHeight="1" thickBot="1" x14ac:dyDescent="0.4">
      <c r="B34" s="573" t="s">
        <v>82</v>
      </c>
      <c r="C34" s="574"/>
      <c r="D34" s="574"/>
      <c r="E34" s="574"/>
      <c r="F34" s="574"/>
      <c r="G34" s="575"/>
      <c r="H34" s="111"/>
      <c r="I34" s="111"/>
      <c r="J34" s="111"/>
      <c r="K34" s="111"/>
      <c r="L34" s="111"/>
      <c r="M34" s="260"/>
      <c r="N34" s="260"/>
      <c r="O34" s="260"/>
      <c r="P34" s="260"/>
      <c r="Q34" s="260"/>
      <c r="R34" s="260"/>
      <c r="S34" s="260"/>
      <c r="T34" s="260"/>
      <c r="U34" s="259"/>
      <c r="V34" s="259"/>
      <c r="W34" s="259"/>
    </row>
    <row r="35" spans="2:23" ht="24.95" customHeight="1" x14ac:dyDescent="0.35">
      <c r="B35" s="159" t="s">
        <v>81</v>
      </c>
      <c r="C35" s="569" t="s">
        <v>83</v>
      </c>
      <c r="D35" s="569"/>
      <c r="E35" s="569"/>
      <c r="F35" s="350" t="s">
        <v>64</v>
      </c>
      <c r="G35" s="161" t="s">
        <v>67</v>
      </c>
      <c r="H35" s="111"/>
      <c r="I35" s="647" t="s">
        <v>58</v>
      </c>
      <c r="J35" s="648"/>
      <c r="K35" s="648"/>
      <c r="L35" s="649"/>
      <c r="M35" s="260"/>
      <c r="N35" s="260"/>
      <c r="O35" s="260"/>
      <c r="P35" s="260"/>
      <c r="Q35" s="260"/>
      <c r="R35" s="260"/>
      <c r="S35" s="260"/>
      <c r="T35" s="260"/>
      <c r="U35" s="259"/>
      <c r="V35" s="259"/>
      <c r="W35" s="259"/>
    </row>
    <row r="36" spans="2:23" ht="24.95" customHeight="1" x14ac:dyDescent="0.35">
      <c r="B36" s="357" t="s">
        <v>6</v>
      </c>
      <c r="C36" s="541" t="s">
        <v>14</v>
      </c>
      <c r="D36" s="531"/>
      <c r="E36" s="542"/>
      <c r="F36" s="146">
        <v>0.2</v>
      </c>
      <c r="G36" s="163">
        <f>G24*F36</f>
        <v>0</v>
      </c>
      <c r="H36" s="111"/>
      <c r="I36" s="116" t="s">
        <v>85</v>
      </c>
      <c r="J36" s="117"/>
      <c r="K36" s="117"/>
      <c r="L36" s="118"/>
      <c r="M36" s="262"/>
      <c r="N36" s="262"/>
      <c r="O36" s="262"/>
      <c r="P36" s="262"/>
      <c r="Q36" s="262"/>
      <c r="R36" s="262"/>
      <c r="S36" s="262"/>
      <c r="T36" s="262"/>
      <c r="U36" s="259"/>
      <c r="V36" s="259"/>
      <c r="W36" s="259"/>
    </row>
    <row r="37" spans="2:23" ht="24.95" customHeight="1" x14ac:dyDescent="0.35">
      <c r="B37" s="357" t="s">
        <v>7</v>
      </c>
      <c r="C37" s="541" t="s">
        <v>15</v>
      </c>
      <c r="D37" s="531"/>
      <c r="E37" s="542"/>
      <c r="F37" s="148">
        <v>2.5000000000000001E-2</v>
      </c>
      <c r="G37" s="163">
        <f>G24*F37</f>
        <v>0</v>
      </c>
      <c r="H37" s="111"/>
      <c r="I37" s="116" t="s">
        <v>85</v>
      </c>
      <c r="J37" s="117"/>
      <c r="K37" s="117"/>
      <c r="L37" s="118"/>
      <c r="M37" s="262"/>
      <c r="N37" s="262"/>
      <c r="O37" s="262"/>
      <c r="P37" s="262"/>
      <c r="Q37" s="262"/>
      <c r="R37" s="262"/>
      <c r="S37" s="262"/>
      <c r="T37" s="262"/>
      <c r="U37" s="259"/>
      <c r="V37" s="259"/>
      <c r="W37" s="259"/>
    </row>
    <row r="38" spans="2:23" ht="43.5" customHeight="1" x14ac:dyDescent="0.35">
      <c r="B38" s="357" t="s">
        <v>8</v>
      </c>
      <c r="C38" s="541" t="s">
        <v>86</v>
      </c>
      <c r="D38" s="531"/>
      <c r="E38" s="542"/>
      <c r="F38" s="164">
        <v>0.06</v>
      </c>
      <c r="G38" s="165">
        <f>G24*F38</f>
        <v>0</v>
      </c>
      <c r="H38" s="166"/>
      <c r="I38" s="504" t="s">
        <v>275</v>
      </c>
      <c r="J38" s="505"/>
      <c r="K38" s="505"/>
      <c r="L38" s="506"/>
      <c r="M38" s="262"/>
      <c r="N38" s="262"/>
      <c r="O38" s="262"/>
      <c r="P38" s="262"/>
      <c r="Q38" s="262"/>
      <c r="R38" s="262"/>
      <c r="S38" s="262"/>
      <c r="T38" s="262"/>
      <c r="U38" s="259"/>
      <c r="V38" s="259"/>
      <c r="W38" s="259"/>
    </row>
    <row r="39" spans="2:23" ht="24.95" customHeight="1" x14ac:dyDescent="0.35">
      <c r="B39" s="357" t="s">
        <v>9</v>
      </c>
      <c r="C39" s="541" t="s">
        <v>16</v>
      </c>
      <c r="D39" s="531"/>
      <c r="E39" s="542"/>
      <c r="F39" s="148">
        <v>1.4999999999999999E-2</v>
      </c>
      <c r="G39" s="163">
        <f>G24*F39</f>
        <v>0</v>
      </c>
      <c r="H39" s="111"/>
      <c r="I39" s="116" t="s">
        <v>85</v>
      </c>
      <c r="J39" s="117"/>
      <c r="K39" s="117"/>
      <c r="L39" s="118"/>
      <c r="M39" s="262"/>
      <c r="N39" s="262"/>
      <c r="O39" s="262"/>
      <c r="P39" s="262"/>
      <c r="Q39" s="262"/>
      <c r="R39" s="262"/>
      <c r="S39" s="262"/>
      <c r="T39" s="262"/>
      <c r="U39" s="259"/>
      <c r="V39" s="259"/>
      <c r="W39" s="259"/>
    </row>
    <row r="40" spans="2:23" ht="24.95" customHeight="1" x14ac:dyDescent="0.35">
      <c r="B40" s="357" t="s">
        <v>10</v>
      </c>
      <c r="C40" s="541" t="s">
        <v>47</v>
      </c>
      <c r="D40" s="531"/>
      <c r="E40" s="542"/>
      <c r="F40" s="148">
        <v>0.01</v>
      </c>
      <c r="G40" s="163">
        <f>G24*F40</f>
        <v>0</v>
      </c>
      <c r="H40" s="111"/>
      <c r="I40" s="116" t="s">
        <v>85</v>
      </c>
      <c r="J40" s="117"/>
      <c r="K40" s="117"/>
      <c r="L40" s="118"/>
      <c r="M40" s="262"/>
      <c r="N40" s="262"/>
      <c r="O40" s="262"/>
      <c r="P40" s="262"/>
      <c r="Q40" s="262"/>
      <c r="R40" s="262"/>
      <c r="S40" s="262"/>
      <c r="T40" s="262"/>
      <c r="U40" s="259"/>
      <c r="V40" s="259"/>
      <c r="W40" s="259"/>
    </row>
    <row r="41" spans="2:23" ht="24.95" customHeight="1" x14ac:dyDescent="0.35">
      <c r="B41" s="357" t="s">
        <v>12</v>
      </c>
      <c r="C41" s="541" t="s">
        <v>17</v>
      </c>
      <c r="D41" s="531"/>
      <c r="E41" s="542"/>
      <c r="F41" s="148">
        <v>6.0000000000000001E-3</v>
      </c>
      <c r="G41" s="163">
        <f>G24*F41</f>
        <v>0</v>
      </c>
      <c r="H41" s="111"/>
      <c r="I41" s="116" t="s">
        <v>85</v>
      </c>
      <c r="J41" s="117"/>
      <c r="K41" s="117"/>
      <c r="L41" s="118"/>
      <c r="M41" s="262"/>
      <c r="N41" s="262"/>
      <c r="O41" s="262"/>
      <c r="P41" s="262"/>
      <c r="Q41" s="262"/>
      <c r="R41" s="262"/>
      <c r="S41" s="262"/>
      <c r="T41" s="262"/>
      <c r="U41" s="259"/>
      <c r="V41" s="259"/>
      <c r="W41" s="259"/>
    </row>
    <row r="42" spans="2:23" ht="24.95" customHeight="1" x14ac:dyDescent="0.35">
      <c r="B42" s="357" t="s">
        <v>18</v>
      </c>
      <c r="C42" s="541" t="s">
        <v>19</v>
      </c>
      <c r="D42" s="531"/>
      <c r="E42" s="542"/>
      <c r="F42" s="148">
        <v>2E-3</v>
      </c>
      <c r="G42" s="163">
        <f>G24*F42</f>
        <v>0</v>
      </c>
      <c r="H42" s="111"/>
      <c r="I42" s="116" t="s">
        <v>85</v>
      </c>
      <c r="J42" s="117"/>
      <c r="K42" s="117"/>
      <c r="L42" s="118"/>
      <c r="M42" s="262"/>
      <c r="N42" s="262"/>
      <c r="O42" s="262"/>
      <c r="P42" s="262"/>
      <c r="Q42" s="262"/>
      <c r="R42" s="262"/>
      <c r="S42" s="262"/>
      <c r="T42" s="262"/>
      <c r="U42" s="259"/>
      <c r="V42" s="259"/>
      <c r="W42" s="259"/>
    </row>
    <row r="43" spans="2:23" ht="24.95" customHeight="1" thickBot="1" x14ac:dyDescent="0.4">
      <c r="B43" s="357" t="s">
        <v>20</v>
      </c>
      <c r="C43" s="541" t="s">
        <v>21</v>
      </c>
      <c r="D43" s="531"/>
      <c r="E43" s="542"/>
      <c r="F43" s="148">
        <v>0.08</v>
      </c>
      <c r="G43" s="163">
        <f>G24*F43</f>
        <v>0</v>
      </c>
      <c r="H43" s="111"/>
      <c r="I43" s="140" t="s">
        <v>85</v>
      </c>
      <c r="J43" s="141"/>
      <c r="K43" s="141"/>
      <c r="L43" s="119"/>
      <c r="M43" s="262"/>
      <c r="N43" s="262"/>
      <c r="O43" s="262"/>
      <c r="P43" s="262"/>
      <c r="Q43" s="262"/>
      <c r="R43" s="262"/>
      <c r="S43" s="262"/>
      <c r="T43" s="262"/>
      <c r="U43" s="259"/>
      <c r="V43" s="259"/>
      <c r="W43" s="259"/>
    </row>
    <row r="44" spans="2:23" ht="24.95" customHeight="1" x14ac:dyDescent="0.35">
      <c r="B44" s="169"/>
      <c r="C44" s="170"/>
      <c r="D44" s="171"/>
      <c r="E44" s="172" t="s">
        <v>87</v>
      </c>
      <c r="F44" s="172">
        <f>SUM(F36:F43)</f>
        <v>0.39800000000000008</v>
      </c>
      <c r="G44" s="173">
        <f>SUM(G36:G43)</f>
        <v>0</v>
      </c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259"/>
      <c r="V44" s="259"/>
      <c r="W44" s="259"/>
    </row>
    <row r="45" spans="2:23" ht="24.95" customHeight="1" thickBot="1" x14ac:dyDescent="0.4">
      <c r="B45" s="552" t="s">
        <v>22</v>
      </c>
      <c r="C45" s="553"/>
      <c r="D45" s="553"/>
      <c r="E45" s="553"/>
      <c r="F45" s="553"/>
      <c r="G45" s="554"/>
      <c r="H45" s="111"/>
      <c r="I45" s="111"/>
      <c r="J45" s="111"/>
      <c r="K45" s="111"/>
      <c r="L45" s="111"/>
      <c r="M45" s="260"/>
      <c r="N45" s="260"/>
      <c r="O45" s="260"/>
      <c r="P45" s="260"/>
      <c r="Q45" s="260"/>
      <c r="R45" s="260"/>
      <c r="S45" s="260"/>
      <c r="T45" s="260"/>
      <c r="U45" s="259"/>
      <c r="V45" s="259"/>
      <c r="W45" s="259"/>
    </row>
    <row r="46" spans="2:23" ht="24.95" customHeight="1" x14ac:dyDescent="0.35">
      <c r="B46" s="347" t="s">
        <v>88</v>
      </c>
      <c r="C46" s="555" t="s">
        <v>89</v>
      </c>
      <c r="D46" s="555"/>
      <c r="E46" s="555"/>
      <c r="F46" s="555"/>
      <c r="G46" s="123" t="s">
        <v>67</v>
      </c>
      <c r="H46" s="111"/>
      <c r="I46" s="647" t="s">
        <v>58</v>
      </c>
      <c r="J46" s="648"/>
      <c r="K46" s="648"/>
      <c r="L46" s="649"/>
      <c r="M46" s="260"/>
      <c r="N46" s="260"/>
      <c r="O46" s="260"/>
      <c r="P46" s="260"/>
      <c r="Q46" s="260"/>
      <c r="R46" s="260"/>
      <c r="S46" s="260"/>
      <c r="T46" s="260"/>
      <c r="U46" s="259"/>
      <c r="V46" s="259"/>
      <c r="W46" s="259"/>
    </row>
    <row r="47" spans="2:23" ht="30" customHeight="1" x14ac:dyDescent="0.35">
      <c r="B47" s="556" t="s">
        <v>6</v>
      </c>
      <c r="C47" s="558" t="s">
        <v>90</v>
      </c>
      <c r="D47" s="349" t="s">
        <v>91</v>
      </c>
      <c r="E47" s="175" t="s">
        <v>92</v>
      </c>
      <c r="F47" s="176" t="s">
        <v>94</v>
      </c>
      <c r="G47" s="560">
        <f>IF((D48*E48*F48)-(G19*0.06)&lt;0,0,((D48*E48*F48)-(G19*0.06)))</f>
        <v>184.8</v>
      </c>
      <c r="H47" s="177"/>
      <c r="I47" s="504" t="s">
        <v>276</v>
      </c>
      <c r="J47" s="505"/>
      <c r="K47" s="505"/>
      <c r="L47" s="506"/>
      <c r="M47" s="268"/>
      <c r="N47" s="268"/>
      <c r="O47" s="268"/>
      <c r="P47" s="268"/>
      <c r="Q47" s="268"/>
      <c r="R47" s="268"/>
      <c r="S47" s="268"/>
      <c r="T47" s="268"/>
      <c r="U47" s="259"/>
      <c r="V47" s="259"/>
      <c r="W47" s="259"/>
    </row>
    <row r="48" spans="2:23" ht="30" customHeight="1" x14ac:dyDescent="0.35">
      <c r="B48" s="557"/>
      <c r="C48" s="559"/>
      <c r="D48" s="178">
        <v>2</v>
      </c>
      <c r="E48" s="175">
        <v>4.2</v>
      </c>
      <c r="F48" s="179">
        <v>22</v>
      </c>
      <c r="G48" s="561"/>
      <c r="H48" s="177"/>
      <c r="I48" s="233"/>
      <c r="J48" s="234"/>
      <c r="K48" s="234"/>
      <c r="L48" s="281"/>
      <c r="M48" s="268"/>
      <c r="N48" s="268"/>
      <c r="O48" s="268"/>
      <c r="P48" s="268"/>
      <c r="Q48" s="268"/>
      <c r="R48" s="268"/>
      <c r="S48" s="268"/>
      <c r="T48" s="268"/>
      <c r="U48" s="259"/>
      <c r="V48" s="259"/>
      <c r="W48" s="259"/>
    </row>
    <row r="49" spans="2:23" ht="30" customHeight="1" x14ac:dyDescent="0.35">
      <c r="B49" s="556" t="s">
        <v>7</v>
      </c>
      <c r="C49" s="562" t="s">
        <v>93</v>
      </c>
      <c r="D49" s="563"/>
      <c r="E49" s="180" t="s">
        <v>92</v>
      </c>
      <c r="F49" s="181" t="s">
        <v>94</v>
      </c>
      <c r="G49" s="560">
        <f>(E50*F50)*(100%-20%)</f>
        <v>0</v>
      </c>
      <c r="H49" s="177"/>
      <c r="I49" s="504" t="s">
        <v>258</v>
      </c>
      <c r="J49" s="505"/>
      <c r="K49" s="505"/>
      <c r="L49" s="506"/>
      <c r="M49" s="268"/>
      <c r="N49" s="268"/>
      <c r="O49" s="268"/>
      <c r="P49" s="268"/>
      <c r="Q49" s="268"/>
      <c r="R49" s="268"/>
      <c r="S49" s="268"/>
      <c r="T49" s="268"/>
      <c r="U49" s="259"/>
      <c r="V49" s="259"/>
      <c r="W49" s="259"/>
    </row>
    <row r="50" spans="2:23" ht="30" customHeight="1" x14ac:dyDescent="0.35">
      <c r="B50" s="557"/>
      <c r="C50" s="564"/>
      <c r="D50" s="565"/>
      <c r="E50" s="182">
        <v>0</v>
      </c>
      <c r="F50" s="183">
        <v>22</v>
      </c>
      <c r="G50" s="561"/>
      <c r="H50" s="184"/>
      <c r="I50" s="233"/>
      <c r="J50" s="234"/>
      <c r="K50" s="234"/>
      <c r="L50" s="281"/>
      <c r="M50" s="268"/>
      <c r="N50" s="268"/>
      <c r="O50" s="268"/>
      <c r="P50" s="268"/>
      <c r="Q50" s="268"/>
      <c r="R50" s="268"/>
      <c r="S50" s="268"/>
      <c r="T50" s="268"/>
      <c r="U50" s="259"/>
      <c r="V50" s="259"/>
      <c r="W50" s="259"/>
    </row>
    <row r="51" spans="2:23" ht="24.95" customHeight="1" x14ac:dyDescent="0.35">
      <c r="B51" s="357" t="s">
        <v>8</v>
      </c>
      <c r="C51" s="512" t="s">
        <v>95</v>
      </c>
      <c r="D51" s="513"/>
      <c r="E51" s="513"/>
      <c r="F51" s="514"/>
      <c r="G51" s="165">
        <v>0</v>
      </c>
      <c r="H51" s="185"/>
      <c r="I51" s="628" t="s">
        <v>259</v>
      </c>
      <c r="J51" s="629"/>
      <c r="K51" s="629"/>
      <c r="L51" s="246"/>
      <c r="M51" s="260"/>
      <c r="N51" s="260"/>
      <c r="O51" s="260"/>
      <c r="P51" s="260"/>
      <c r="Q51" s="260"/>
      <c r="R51" s="260"/>
      <c r="S51" s="260"/>
      <c r="T51" s="260"/>
      <c r="U51" s="259"/>
      <c r="V51" s="259"/>
      <c r="W51" s="259"/>
    </row>
    <row r="52" spans="2:23" ht="24.95" customHeight="1" x14ac:dyDescent="0.35">
      <c r="B52" s="357" t="s">
        <v>9</v>
      </c>
      <c r="C52" s="512" t="s">
        <v>96</v>
      </c>
      <c r="D52" s="513"/>
      <c r="E52" s="513"/>
      <c r="F52" s="514"/>
      <c r="G52" s="186">
        <v>0</v>
      </c>
      <c r="H52" s="139"/>
      <c r="I52" s="628" t="s">
        <v>259</v>
      </c>
      <c r="J52" s="629"/>
      <c r="K52" s="629"/>
      <c r="L52" s="246"/>
      <c r="M52" s="260"/>
      <c r="N52" s="260"/>
      <c r="O52" s="260"/>
      <c r="P52" s="260"/>
      <c r="Q52" s="260"/>
      <c r="R52" s="260"/>
      <c r="S52" s="260"/>
      <c r="T52" s="260"/>
      <c r="U52" s="259"/>
      <c r="V52" s="259"/>
      <c r="W52" s="259"/>
    </row>
    <row r="53" spans="2:23" ht="24.95" customHeight="1" x14ac:dyDescent="0.35">
      <c r="B53" s="357" t="s">
        <v>10</v>
      </c>
      <c r="C53" s="512" t="s">
        <v>97</v>
      </c>
      <c r="D53" s="513"/>
      <c r="E53" s="513"/>
      <c r="F53" s="514"/>
      <c r="G53" s="187">
        <v>0</v>
      </c>
      <c r="H53" s="139"/>
      <c r="I53" s="628" t="s">
        <v>259</v>
      </c>
      <c r="J53" s="629"/>
      <c r="K53" s="629"/>
      <c r="L53" s="246"/>
      <c r="M53" s="260"/>
      <c r="N53" s="260"/>
      <c r="O53" s="260"/>
      <c r="P53" s="260"/>
      <c r="Q53" s="260"/>
      <c r="R53" s="260"/>
      <c r="S53" s="260"/>
      <c r="T53" s="260"/>
      <c r="U53" s="259"/>
      <c r="V53" s="259"/>
      <c r="W53" s="259"/>
    </row>
    <row r="54" spans="2:23" ht="24.95" customHeight="1" thickBot="1" x14ac:dyDescent="0.4">
      <c r="B54" s="357" t="s">
        <v>18</v>
      </c>
      <c r="C54" s="535" t="s">
        <v>11</v>
      </c>
      <c r="D54" s="536"/>
      <c r="E54" s="536"/>
      <c r="F54" s="537"/>
      <c r="G54" s="187"/>
      <c r="H54" s="139"/>
      <c r="I54" s="140" t="s">
        <v>154</v>
      </c>
      <c r="J54" s="252"/>
      <c r="K54" s="252"/>
      <c r="L54" s="279"/>
      <c r="M54" s="260"/>
      <c r="N54" s="260"/>
      <c r="O54" s="260"/>
      <c r="P54" s="260"/>
      <c r="Q54" s="260"/>
      <c r="R54" s="260"/>
      <c r="S54" s="260"/>
      <c r="T54" s="260"/>
      <c r="U54" s="259"/>
      <c r="V54" s="259"/>
      <c r="W54" s="259"/>
    </row>
    <row r="55" spans="2:23" ht="24.95" customHeight="1" x14ac:dyDescent="0.35">
      <c r="B55" s="169"/>
      <c r="C55" s="170"/>
      <c r="D55" s="170"/>
      <c r="E55" s="170"/>
      <c r="F55" s="188" t="s">
        <v>71</v>
      </c>
      <c r="G55" s="173">
        <f>SUM(G47:G54)</f>
        <v>184.8</v>
      </c>
      <c r="H55" s="111"/>
      <c r="I55" s="653"/>
      <c r="J55" s="653"/>
      <c r="K55" s="653"/>
      <c r="L55" s="653"/>
      <c r="M55" s="654"/>
      <c r="N55" s="654"/>
      <c r="O55" s="654"/>
      <c r="P55" s="654"/>
      <c r="Q55" s="654"/>
      <c r="R55" s="654"/>
      <c r="S55" s="654"/>
      <c r="T55" s="654"/>
      <c r="U55" s="259"/>
      <c r="V55" s="259"/>
      <c r="W55" s="259"/>
    </row>
    <row r="56" spans="2:23" ht="24.95" customHeight="1" x14ac:dyDescent="0.35">
      <c r="B56" s="142"/>
      <c r="C56" s="143"/>
      <c r="D56" s="143"/>
      <c r="E56" s="528" t="s">
        <v>23</v>
      </c>
      <c r="F56" s="529"/>
      <c r="G56" s="190">
        <f>G33+G44+G55</f>
        <v>184.8</v>
      </c>
      <c r="H56" s="111"/>
      <c r="I56" s="658"/>
      <c r="J56" s="658"/>
      <c r="K56" s="658"/>
      <c r="L56" s="658"/>
      <c r="M56" s="658"/>
      <c r="N56" s="658"/>
      <c r="O56" s="658"/>
      <c r="P56" s="658"/>
      <c r="Q56" s="658"/>
      <c r="R56" s="658"/>
      <c r="S56" s="658"/>
      <c r="T56" s="658"/>
      <c r="U56" s="259"/>
      <c r="V56" s="259"/>
      <c r="W56" s="259"/>
    </row>
    <row r="57" spans="2:23" ht="23.25" customHeight="1" x14ac:dyDescent="0.35">
      <c r="B57" s="566"/>
      <c r="C57" s="567"/>
      <c r="D57" s="567"/>
      <c r="E57" s="567"/>
      <c r="F57" s="567"/>
      <c r="G57" s="568"/>
      <c r="H57" s="111"/>
      <c r="I57" s="658"/>
      <c r="J57" s="658"/>
      <c r="K57" s="658"/>
      <c r="L57" s="658"/>
      <c r="M57" s="658"/>
      <c r="N57" s="658"/>
      <c r="O57" s="658"/>
      <c r="P57" s="658"/>
      <c r="Q57" s="658"/>
      <c r="R57" s="658"/>
      <c r="S57" s="658"/>
      <c r="T57" s="658"/>
      <c r="U57" s="259"/>
      <c r="V57" s="259"/>
      <c r="W57" s="259"/>
    </row>
    <row r="58" spans="2:23" ht="21.75" thickBot="1" x14ac:dyDescent="0.4">
      <c r="B58" s="533" t="s">
        <v>24</v>
      </c>
      <c r="C58" s="528"/>
      <c r="D58" s="528"/>
      <c r="E58" s="528"/>
      <c r="F58" s="528"/>
      <c r="G58" s="534"/>
      <c r="H58" s="111"/>
      <c r="I58" s="255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259"/>
      <c r="V58" s="259"/>
      <c r="W58" s="259"/>
    </row>
    <row r="59" spans="2:23" ht="18.75" customHeight="1" x14ac:dyDescent="0.35">
      <c r="B59" s="355" t="s">
        <v>99</v>
      </c>
      <c r="C59" s="525" t="s">
        <v>100</v>
      </c>
      <c r="D59" s="525"/>
      <c r="E59" s="525"/>
      <c r="F59" s="351" t="s">
        <v>64</v>
      </c>
      <c r="G59" s="345" t="s">
        <v>67</v>
      </c>
      <c r="H59" s="111"/>
      <c r="I59" s="647" t="s">
        <v>58</v>
      </c>
      <c r="J59" s="648"/>
      <c r="K59" s="648"/>
      <c r="L59" s="649"/>
      <c r="M59" s="261"/>
      <c r="N59" s="260"/>
      <c r="O59" s="260"/>
      <c r="P59" s="260"/>
      <c r="Q59" s="260"/>
      <c r="R59" s="260"/>
      <c r="S59" s="260"/>
      <c r="T59" s="260"/>
      <c r="U59" s="259"/>
      <c r="V59" s="259"/>
      <c r="W59" s="259"/>
    </row>
    <row r="60" spans="2:23" ht="25.5" customHeight="1" x14ac:dyDescent="0.35">
      <c r="B60" s="195" t="s">
        <v>6</v>
      </c>
      <c r="C60" s="543" t="s">
        <v>25</v>
      </c>
      <c r="D60" s="544"/>
      <c r="E60" s="545"/>
      <c r="F60" s="196">
        <v>4.1999999999999997E-3</v>
      </c>
      <c r="G60" s="197">
        <f>G24*F60</f>
        <v>0</v>
      </c>
      <c r="H60" s="111"/>
      <c r="I60" s="504" t="s">
        <v>109</v>
      </c>
      <c r="J60" s="505"/>
      <c r="K60" s="505"/>
      <c r="L60" s="372"/>
      <c r="M60" s="269"/>
      <c r="N60" s="270"/>
      <c r="O60" s="270"/>
      <c r="P60" s="270"/>
      <c r="Q60" s="270"/>
      <c r="R60" s="270"/>
      <c r="S60" s="270"/>
      <c r="T60" s="270"/>
      <c r="U60" s="259"/>
      <c r="V60" s="259"/>
      <c r="W60" s="259"/>
    </row>
    <row r="61" spans="2:23" ht="24.95" customHeight="1" x14ac:dyDescent="0.35">
      <c r="B61" s="195" t="s">
        <v>7</v>
      </c>
      <c r="C61" s="543" t="s">
        <v>26</v>
      </c>
      <c r="D61" s="544"/>
      <c r="E61" s="545"/>
      <c r="F61" s="196">
        <v>2.9999999999999997E-4</v>
      </c>
      <c r="G61" s="197">
        <f>G24*F61</f>
        <v>0</v>
      </c>
      <c r="H61" s="111"/>
      <c r="I61" s="504" t="s">
        <v>109</v>
      </c>
      <c r="J61" s="505"/>
      <c r="K61" s="505"/>
      <c r="L61" s="372"/>
      <c r="M61" s="269"/>
      <c r="N61" s="270"/>
      <c r="O61" s="270"/>
      <c r="P61" s="270"/>
      <c r="Q61" s="270"/>
      <c r="R61" s="270"/>
      <c r="S61" s="270"/>
      <c r="T61" s="270"/>
      <c r="U61" s="259"/>
      <c r="V61" s="259"/>
      <c r="W61" s="259"/>
    </row>
    <row r="62" spans="2:23" ht="24.95" customHeight="1" x14ac:dyDescent="0.35">
      <c r="B62" s="195" t="s">
        <v>8</v>
      </c>
      <c r="C62" s="352" t="s">
        <v>110</v>
      </c>
      <c r="D62" s="353"/>
      <c r="E62" s="354"/>
      <c r="F62" s="196">
        <v>3.44E-2</v>
      </c>
      <c r="G62" s="197">
        <f>G24*F62</f>
        <v>0</v>
      </c>
      <c r="H62" s="111"/>
      <c r="I62" s="504" t="s">
        <v>109</v>
      </c>
      <c r="J62" s="505"/>
      <c r="K62" s="505"/>
      <c r="L62" s="372"/>
      <c r="M62" s="269"/>
      <c r="N62" s="270"/>
      <c r="O62" s="270"/>
      <c r="P62" s="270"/>
      <c r="Q62" s="270"/>
      <c r="R62" s="270"/>
      <c r="S62" s="270"/>
      <c r="T62" s="270"/>
      <c r="U62" s="259"/>
      <c r="V62" s="259"/>
      <c r="W62" s="259"/>
    </row>
    <row r="63" spans="2:23" ht="78.75" customHeight="1" x14ac:dyDescent="0.35">
      <c r="B63" s="344" t="s">
        <v>9</v>
      </c>
      <c r="C63" s="549" t="s">
        <v>101</v>
      </c>
      <c r="D63" s="550"/>
      <c r="E63" s="551"/>
      <c r="F63" s="202">
        <v>1.9400000000000001E-2</v>
      </c>
      <c r="G63" s="203">
        <f>G24*F63</f>
        <v>0</v>
      </c>
      <c r="H63" s="111"/>
      <c r="I63" s="640" t="s">
        <v>98</v>
      </c>
      <c r="J63" s="641"/>
      <c r="K63" s="641"/>
      <c r="L63" s="663"/>
      <c r="M63" s="271"/>
      <c r="N63" s="272"/>
      <c r="O63" s="272"/>
      <c r="P63" s="272"/>
      <c r="Q63" s="272"/>
      <c r="R63" s="272"/>
      <c r="S63" s="272"/>
      <c r="T63" s="272"/>
      <c r="U63" s="259"/>
      <c r="V63" s="259"/>
      <c r="W63" s="259"/>
    </row>
    <row r="64" spans="2:23" ht="24.95" customHeight="1" x14ac:dyDescent="0.35">
      <c r="B64" s="344" t="s">
        <v>10</v>
      </c>
      <c r="C64" s="538" t="s">
        <v>102</v>
      </c>
      <c r="D64" s="539"/>
      <c r="E64" s="540"/>
      <c r="F64" s="204">
        <f>F44</f>
        <v>0.39800000000000008</v>
      </c>
      <c r="G64" s="205">
        <f>G63*F64</f>
        <v>0</v>
      </c>
      <c r="H64" s="111"/>
      <c r="I64" s="233"/>
      <c r="J64" s="234"/>
      <c r="K64" s="234"/>
      <c r="L64" s="281"/>
      <c r="M64" s="267"/>
      <c r="N64" s="268"/>
      <c r="O64" s="268"/>
      <c r="P64" s="268"/>
      <c r="Q64" s="268"/>
      <c r="R64" s="268"/>
      <c r="S64" s="268"/>
      <c r="T64" s="268"/>
      <c r="U64" s="259"/>
      <c r="V64" s="259"/>
      <c r="W64" s="259"/>
    </row>
    <row r="65" spans="2:23" ht="24.95" customHeight="1" x14ac:dyDescent="0.35">
      <c r="B65" s="344" t="s">
        <v>12</v>
      </c>
      <c r="C65" s="512" t="s">
        <v>111</v>
      </c>
      <c r="D65" s="513"/>
      <c r="E65" s="514"/>
      <c r="F65" s="206" t="s">
        <v>112</v>
      </c>
      <c r="G65" s="205">
        <f>F65*G24</f>
        <v>0</v>
      </c>
      <c r="H65" s="111"/>
      <c r="I65" s="504" t="s">
        <v>109</v>
      </c>
      <c r="J65" s="505"/>
      <c r="K65" s="505"/>
      <c r="L65" s="372"/>
      <c r="M65" s="269"/>
      <c r="N65" s="270"/>
      <c r="O65" s="270"/>
      <c r="P65" s="270"/>
      <c r="Q65" s="270"/>
      <c r="R65" s="270"/>
      <c r="S65" s="270"/>
      <c r="T65" s="270"/>
      <c r="U65" s="259"/>
      <c r="V65" s="259"/>
      <c r="W65" s="259"/>
    </row>
    <row r="66" spans="2:23" ht="24.95" customHeight="1" thickBot="1" x14ac:dyDescent="0.4">
      <c r="B66" s="142"/>
      <c r="C66" s="143"/>
      <c r="D66" s="143"/>
      <c r="E66" s="343" t="s">
        <v>52</v>
      </c>
      <c r="F66" s="208">
        <f>SUM(F60:F65)</f>
        <v>0.45630000000000009</v>
      </c>
      <c r="G66" s="190">
        <f>SUM(G60:G65)</f>
        <v>0</v>
      </c>
      <c r="H66" s="111"/>
      <c r="I66" s="437" t="s">
        <v>274</v>
      </c>
      <c r="J66" s="252"/>
      <c r="K66" s="252"/>
      <c r="L66" s="279"/>
      <c r="M66" s="111"/>
      <c r="N66" s="111"/>
      <c r="O66" s="111"/>
      <c r="P66" s="111"/>
      <c r="Q66" s="111"/>
      <c r="R66" s="111"/>
      <c r="S66" s="111"/>
      <c r="T66" s="111"/>
      <c r="U66" s="259"/>
      <c r="V66" s="259"/>
      <c r="W66" s="259"/>
    </row>
    <row r="67" spans="2:23" ht="23.25" customHeight="1" x14ac:dyDescent="0.35">
      <c r="B67" s="546"/>
      <c r="C67" s="547"/>
      <c r="D67" s="547"/>
      <c r="E67" s="547"/>
      <c r="F67" s="547"/>
      <c r="G67" s="548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259"/>
      <c r="V67" s="259"/>
      <c r="W67" s="259"/>
    </row>
    <row r="68" spans="2:23" ht="24.95" customHeight="1" thickBot="1" x14ac:dyDescent="0.4">
      <c r="B68" s="533" t="s">
        <v>27</v>
      </c>
      <c r="C68" s="528"/>
      <c r="D68" s="528"/>
      <c r="E68" s="528"/>
      <c r="F68" s="528"/>
      <c r="G68" s="534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259"/>
      <c r="V68" s="259"/>
      <c r="W68" s="259"/>
    </row>
    <row r="69" spans="2:23" ht="24.95" customHeight="1" x14ac:dyDescent="0.35">
      <c r="B69" s="355" t="s">
        <v>114</v>
      </c>
      <c r="C69" s="525" t="s">
        <v>115</v>
      </c>
      <c r="D69" s="525"/>
      <c r="E69" s="525"/>
      <c r="F69" s="351" t="s">
        <v>64</v>
      </c>
      <c r="G69" s="209" t="s">
        <v>67</v>
      </c>
      <c r="H69" s="111"/>
      <c r="I69" s="112" t="s">
        <v>58</v>
      </c>
      <c r="J69" s="113"/>
      <c r="K69" s="113"/>
      <c r="L69" s="114"/>
      <c r="M69" s="216"/>
      <c r="N69" s="273"/>
      <c r="O69" s="273"/>
      <c r="P69" s="273"/>
      <c r="Q69" s="273"/>
      <c r="R69" s="273"/>
      <c r="S69" s="273"/>
      <c r="T69" s="273"/>
      <c r="U69" s="259"/>
      <c r="V69" s="259"/>
      <c r="W69" s="259"/>
    </row>
    <row r="70" spans="2:23" ht="24.95" customHeight="1" x14ac:dyDescent="0.35">
      <c r="B70" s="195" t="s">
        <v>6</v>
      </c>
      <c r="C70" s="543" t="s">
        <v>103</v>
      </c>
      <c r="D70" s="544"/>
      <c r="E70" s="545"/>
      <c r="F70" s="196">
        <v>8.3299999999999999E-2</v>
      </c>
      <c r="G70" s="197">
        <f>(G19+G21)*F70</f>
        <v>0</v>
      </c>
      <c r="H70" s="111"/>
      <c r="I70" s="210" t="s">
        <v>117</v>
      </c>
      <c r="J70" s="211"/>
      <c r="K70" s="211"/>
      <c r="L70" s="326"/>
      <c r="M70" s="274"/>
      <c r="N70" s="275"/>
      <c r="O70" s="275"/>
      <c r="P70" s="275"/>
      <c r="Q70" s="275"/>
      <c r="R70" s="275"/>
      <c r="S70" s="275"/>
      <c r="T70" s="275"/>
      <c r="U70" s="259"/>
      <c r="V70" s="259"/>
      <c r="W70" s="259"/>
    </row>
    <row r="71" spans="2:23" ht="24.95" customHeight="1" x14ac:dyDescent="0.35">
      <c r="B71" s="195" t="s">
        <v>7</v>
      </c>
      <c r="C71" s="543" t="s">
        <v>116</v>
      </c>
      <c r="D71" s="544"/>
      <c r="E71" s="545"/>
      <c r="F71" s="196">
        <v>1.3899999999999999E-2</v>
      </c>
      <c r="G71" s="197">
        <f>G24*F71</f>
        <v>0</v>
      </c>
      <c r="H71" s="111"/>
      <c r="I71" s="210" t="s">
        <v>109</v>
      </c>
      <c r="J71" s="211"/>
      <c r="K71" s="211"/>
      <c r="L71" s="372"/>
      <c r="M71" s="269"/>
      <c r="N71" s="270"/>
      <c r="O71" s="270"/>
      <c r="P71" s="270"/>
      <c r="Q71" s="270"/>
      <c r="R71" s="270"/>
      <c r="S71" s="270"/>
      <c r="T71" s="270"/>
      <c r="U71" s="259"/>
      <c r="V71" s="259"/>
      <c r="W71" s="259"/>
    </row>
    <row r="72" spans="2:23" ht="24.95" customHeight="1" x14ac:dyDescent="0.35">
      <c r="B72" s="195" t="s">
        <v>8</v>
      </c>
      <c r="C72" s="543" t="s">
        <v>104</v>
      </c>
      <c r="D72" s="544"/>
      <c r="E72" s="545"/>
      <c r="F72" s="196">
        <v>2.8E-3</v>
      </c>
      <c r="G72" s="197">
        <f>G24*F72</f>
        <v>0</v>
      </c>
      <c r="H72" s="111"/>
      <c r="I72" s="210" t="s">
        <v>109</v>
      </c>
      <c r="J72" s="211"/>
      <c r="K72" s="211"/>
      <c r="L72" s="372"/>
      <c r="M72" s="269"/>
      <c r="N72" s="270"/>
      <c r="O72" s="270"/>
      <c r="P72" s="270"/>
      <c r="Q72" s="270"/>
      <c r="R72" s="270"/>
      <c r="S72" s="270"/>
      <c r="T72" s="270"/>
      <c r="U72" s="259"/>
      <c r="V72" s="259"/>
      <c r="W72" s="259"/>
    </row>
    <row r="73" spans="2:23" ht="24.95" customHeight="1" x14ac:dyDescent="0.35">
      <c r="B73" s="344" t="s">
        <v>9</v>
      </c>
      <c r="C73" s="538" t="s">
        <v>113</v>
      </c>
      <c r="D73" s="539"/>
      <c r="E73" s="540"/>
      <c r="F73" s="202">
        <v>2.0000000000000001E-4</v>
      </c>
      <c r="G73" s="203">
        <f>G24*F73</f>
        <v>0</v>
      </c>
      <c r="H73" s="111"/>
      <c r="I73" s="210" t="s">
        <v>109</v>
      </c>
      <c r="J73" s="211"/>
      <c r="K73" s="211"/>
      <c r="L73" s="372"/>
      <c r="M73" s="269"/>
      <c r="N73" s="270"/>
      <c r="O73" s="270"/>
      <c r="P73" s="270"/>
      <c r="Q73" s="270"/>
      <c r="R73" s="270"/>
      <c r="S73" s="270"/>
      <c r="T73" s="270"/>
      <c r="U73" s="259"/>
      <c r="V73" s="259"/>
      <c r="W73" s="259"/>
    </row>
    <row r="74" spans="2:23" ht="24.95" customHeight="1" x14ac:dyDescent="0.35">
      <c r="B74" s="344" t="s">
        <v>10</v>
      </c>
      <c r="C74" s="538" t="s">
        <v>105</v>
      </c>
      <c r="D74" s="539"/>
      <c r="E74" s="540"/>
      <c r="F74" s="212">
        <v>6.9999999999999999E-4</v>
      </c>
      <c r="G74" s="205">
        <f>G24*F74</f>
        <v>0</v>
      </c>
      <c r="H74" s="111"/>
      <c r="I74" s="210" t="s">
        <v>109</v>
      </c>
      <c r="J74" s="211"/>
      <c r="K74" s="211"/>
      <c r="L74" s="372"/>
      <c r="M74" s="269"/>
      <c r="N74" s="270"/>
      <c r="O74" s="270"/>
      <c r="P74" s="270"/>
      <c r="Q74" s="270"/>
      <c r="R74" s="270"/>
      <c r="S74" s="270"/>
      <c r="T74" s="270"/>
      <c r="U74" s="259"/>
      <c r="V74" s="259"/>
      <c r="W74" s="259"/>
    </row>
    <row r="75" spans="2:23" ht="24.95" customHeight="1" x14ac:dyDescent="0.35">
      <c r="B75" s="344" t="s">
        <v>12</v>
      </c>
      <c r="C75" s="512" t="s">
        <v>106</v>
      </c>
      <c r="D75" s="513"/>
      <c r="E75" s="514"/>
      <c r="F75" s="212">
        <v>2.8999999999999998E-3</v>
      </c>
      <c r="G75" s="205">
        <f>G24*F75</f>
        <v>0</v>
      </c>
      <c r="H75" s="111"/>
      <c r="I75" s="210" t="s">
        <v>109</v>
      </c>
      <c r="J75" s="211"/>
      <c r="K75" s="211"/>
      <c r="L75" s="372"/>
      <c r="M75" s="269"/>
      <c r="N75" s="270"/>
      <c r="O75" s="270"/>
      <c r="P75" s="270"/>
      <c r="Q75" s="270"/>
      <c r="R75" s="270"/>
      <c r="S75" s="270"/>
      <c r="T75" s="270"/>
      <c r="U75" s="259"/>
      <c r="V75" s="259"/>
      <c r="W75" s="259"/>
    </row>
    <row r="76" spans="2:23" ht="24.95" customHeight="1" x14ac:dyDescent="0.35">
      <c r="B76" s="344" t="s">
        <v>18</v>
      </c>
      <c r="C76" s="512" t="s">
        <v>28</v>
      </c>
      <c r="D76" s="513"/>
      <c r="E76" s="514"/>
      <c r="F76" s="256"/>
      <c r="G76" s="205"/>
      <c r="H76" s="111"/>
      <c r="I76" s="116" t="s">
        <v>154</v>
      </c>
      <c r="J76" s="245"/>
      <c r="K76" s="245"/>
      <c r="L76" s="246"/>
      <c r="M76" s="261"/>
      <c r="N76" s="260"/>
      <c r="O76" s="260"/>
      <c r="P76" s="260"/>
      <c r="Q76" s="260"/>
      <c r="R76" s="260"/>
      <c r="S76" s="260"/>
      <c r="T76" s="260"/>
      <c r="U76" s="259"/>
      <c r="V76" s="259"/>
      <c r="W76" s="259"/>
    </row>
    <row r="77" spans="2:23" ht="24.95" customHeight="1" x14ac:dyDescent="0.35">
      <c r="B77" s="169"/>
      <c r="C77" s="170"/>
      <c r="D77" s="170"/>
      <c r="E77" s="346" t="s">
        <v>108</v>
      </c>
      <c r="F77" s="214">
        <f>SUM(F70:F76)</f>
        <v>0.1038</v>
      </c>
      <c r="G77" s="173">
        <f>SUM(G70:G76)</f>
        <v>0</v>
      </c>
      <c r="H77" s="111"/>
      <c r="I77" s="247"/>
      <c r="J77" s="245"/>
      <c r="K77" s="245"/>
      <c r="L77" s="246"/>
      <c r="M77" s="260"/>
      <c r="N77" s="260"/>
      <c r="O77" s="260"/>
      <c r="P77" s="260"/>
      <c r="Q77" s="260"/>
      <c r="R77" s="260"/>
      <c r="S77" s="260"/>
      <c r="T77" s="260"/>
      <c r="U77" s="259"/>
      <c r="V77" s="259"/>
      <c r="W77" s="259"/>
    </row>
    <row r="78" spans="2:23" ht="24.95" customHeight="1" x14ac:dyDescent="0.35">
      <c r="B78" s="344" t="s">
        <v>20</v>
      </c>
      <c r="C78" s="541" t="s">
        <v>107</v>
      </c>
      <c r="D78" s="531"/>
      <c r="E78" s="531"/>
      <c r="F78" s="542"/>
      <c r="G78" s="205">
        <f>G77*F44</f>
        <v>0</v>
      </c>
      <c r="H78" s="111"/>
      <c r="I78" s="247"/>
      <c r="J78" s="245"/>
      <c r="K78" s="245"/>
      <c r="L78" s="246"/>
      <c r="M78" s="111"/>
      <c r="N78" s="111"/>
      <c r="O78" s="111"/>
      <c r="P78" s="111"/>
      <c r="Q78" s="111"/>
      <c r="R78" s="111"/>
      <c r="S78" s="111"/>
      <c r="T78" s="111"/>
      <c r="U78" s="259"/>
      <c r="V78" s="259"/>
      <c r="W78" s="259"/>
    </row>
    <row r="79" spans="2:23" ht="24.95" customHeight="1" thickBot="1" x14ac:dyDescent="0.4">
      <c r="B79" s="142"/>
      <c r="C79" s="143"/>
      <c r="D79" s="143"/>
      <c r="E79" s="528" t="s">
        <v>29</v>
      </c>
      <c r="F79" s="529"/>
      <c r="G79" s="190">
        <f>G77+G78</f>
        <v>0</v>
      </c>
      <c r="H79" s="111"/>
      <c r="I79" s="437" t="s">
        <v>274</v>
      </c>
      <c r="J79" s="252"/>
      <c r="K79" s="252"/>
      <c r="L79" s="279"/>
      <c r="M79" s="111"/>
      <c r="N79" s="111"/>
      <c r="O79" s="111"/>
      <c r="P79" s="111"/>
      <c r="Q79" s="111"/>
      <c r="R79" s="111"/>
      <c r="S79" s="111"/>
      <c r="T79" s="111"/>
      <c r="U79" s="259"/>
      <c r="V79" s="259"/>
      <c r="W79" s="259"/>
    </row>
    <row r="80" spans="2:23" ht="27" customHeight="1" x14ac:dyDescent="0.35">
      <c r="B80" s="530"/>
      <c r="C80" s="531"/>
      <c r="D80" s="531"/>
      <c r="E80" s="531"/>
      <c r="F80" s="531"/>
      <c r="G80" s="532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259"/>
      <c r="V80" s="259"/>
      <c r="W80" s="259"/>
    </row>
    <row r="81" spans="2:24" ht="24.95" customHeight="1" thickBot="1" x14ac:dyDescent="0.4">
      <c r="B81" s="533" t="s">
        <v>30</v>
      </c>
      <c r="C81" s="528"/>
      <c r="D81" s="528"/>
      <c r="E81" s="528"/>
      <c r="F81" s="528"/>
      <c r="G81" s="534"/>
      <c r="H81" s="111"/>
      <c r="I81" s="111"/>
      <c r="J81" s="111"/>
      <c r="K81" s="111"/>
      <c r="L81" s="111"/>
      <c r="M81" s="260"/>
      <c r="N81" s="260"/>
      <c r="O81" s="260"/>
      <c r="P81" s="260"/>
      <c r="Q81" s="260"/>
      <c r="R81" s="260"/>
      <c r="S81" s="260"/>
      <c r="T81" s="260"/>
      <c r="U81" s="259"/>
      <c r="V81" s="259"/>
      <c r="W81" s="259"/>
    </row>
    <row r="82" spans="2:24" ht="24.95" customHeight="1" x14ac:dyDescent="0.35">
      <c r="B82" s="355" t="s">
        <v>152</v>
      </c>
      <c r="C82" s="525" t="s">
        <v>153</v>
      </c>
      <c r="D82" s="525"/>
      <c r="E82" s="525"/>
      <c r="F82" s="525"/>
      <c r="G82" s="209" t="s">
        <v>67</v>
      </c>
      <c r="H82" s="111"/>
      <c r="I82" s="291" t="s">
        <v>58</v>
      </c>
      <c r="J82" s="216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59"/>
      <c r="V82" s="259"/>
      <c r="W82" s="259"/>
    </row>
    <row r="83" spans="2:24" ht="24.95" customHeight="1" x14ac:dyDescent="0.35">
      <c r="B83" s="357" t="s">
        <v>6</v>
      </c>
      <c r="C83" s="512" t="s">
        <v>31</v>
      </c>
      <c r="D83" s="513"/>
      <c r="E83" s="513"/>
      <c r="F83" s="514"/>
      <c r="G83" s="129">
        <f>'UNIFORMES E EPI''S'!G61+'UNIFORMES E EPI''S'!G62</f>
        <v>0</v>
      </c>
      <c r="H83" s="111"/>
      <c r="I83" s="637" t="s">
        <v>256</v>
      </c>
      <c r="J83" s="261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59"/>
      <c r="V83" s="259"/>
      <c r="W83" s="259"/>
    </row>
    <row r="84" spans="2:24" ht="24.95" customHeight="1" x14ac:dyDescent="0.35">
      <c r="B84" s="357" t="s">
        <v>7</v>
      </c>
      <c r="C84" s="512" t="s">
        <v>173</v>
      </c>
      <c r="D84" s="513"/>
      <c r="E84" s="513"/>
      <c r="F84" s="514"/>
      <c r="G84" s="129">
        <f>'UNIFORMES E EPI''S'!G63+'UNIFORMES E EPI''S'!G64+'UNIFORMES E EPI''S'!G65</f>
        <v>0</v>
      </c>
      <c r="H84" s="111"/>
      <c r="I84" s="637"/>
      <c r="J84" s="261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59"/>
      <c r="V84" s="259"/>
      <c r="W84" s="259"/>
    </row>
    <row r="85" spans="2:24" ht="24.95" customHeight="1" x14ac:dyDescent="0.35">
      <c r="B85" s="357" t="s">
        <v>8</v>
      </c>
      <c r="C85" s="535" t="s">
        <v>32</v>
      </c>
      <c r="D85" s="536"/>
      <c r="E85" s="536"/>
      <c r="F85" s="537"/>
      <c r="G85" s="163">
        <v>0</v>
      </c>
      <c r="H85" s="111"/>
      <c r="I85" s="292"/>
      <c r="J85" s="261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59"/>
      <c r="V85" s="259"/>
      <c r="W85" s="259"/>
    </row>
    <row r="86" spans="2:24" ht="24.95" customHeight="1" thickBot="1" x14ac:dyDescent="0.4">
      <c r="B86" s="357" t="s">
        <v>9</v>
      </c>
      <c r="C86" s="512" t="s">
        <v>11</v>
      </c>
      <c r="D86" s="513"/>
      <c r="E86" s="513"/>
      <c r="F86" s="514"/>
      <c r="G86" s="129"/>
      <c r="H86" s="111"/>
      <c r="I86" s="293" t="s">
        <v>154</v>
      </c>
      <c r="J86" s="261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59"/>
      <c r="V86" s="259"/>
      <c r="W86" s="259"/>
    </row>
    <row r="87" spans="2:24" ht="24.95" customHeight="1" x14ac:dyDescent="0.35">
      <c r="B87" s="142"/>
      <c r="C87" s="143"/>
      <c r="D87" s="143"/>
      <c r="E87" s="528" t="s">
        <v>51</v>
      </c>
      <c r="F87" s="529"/>
      <c r="G87" s="190">
        <f>SUM(G83:G86)</f>
        <v>0</v>
      </c>
      <c r="H87" s="111"/>
      <c r="I87" s="111"/>
      <c r="J87" s="111"/>
      <c r="K87" s="111"/>
      <c r="L87" s="111"/>
      <c r="M87" s="260"/>
      <c r="N87" s="260"/>
      <c r="O87" s="260"/>
      <c r="P87" s="260"/>
      <c r="Q87" s="260"/>
      <c r="R87" s="260"/>
      <c r="S87" s="260"/>
      <c r="T87" s="260"/>
      <c r="U87" s="259"/>
      <c r="V87" s="259"/>
      <c r="W87" s="259"/>
    </row>
    <row r="88" spans="2:24" ht="21" x14ac:dyDescent="0.35">
      <c r="B88" s="218"/>
      <c r="C88" s="219"/>
      <c r="D88" s="219"/>
      <c r="E88" s="220"/>
      <c r="F88" s="220"/>
      <c r="G88" s="22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259"/>
      <c r="V88" s="259"/>
      <c r="W88" s="259"/>
    </row>
    <row r="89" spans="2:24" ht="24.95" customHeight="1" thickBot="1" x14ac:dyDescent="0.4">
      <c r="B89" s="533" t="s">
        <v>33</v>
      </c>
      <c r="C89" s="528"/>
      <c r="D89" s="528"/>
      <c r="E89" s="528"/>
      <c r="F89" s="528"/>
      <c r="G89" s="534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259"/>
      <c r="V89" s="259"/>
      <c r="W89" s="259"/>
    </row>
    <row r="90" spans="2:24" ht="69" customHeight="1" x14ac:dyDescent="0.35">
      <c r="B90" s="355" t="s">
        <v>118</v>
      </c>
      <c r="C90" s="222" t="s">
        <v>119</v>
      </c>
      <c r="D90" s="222" t="s">
        <v>139</v>
      </c>
      <c r="E90" s="222" t="s">
        <v>125</v>
      </c>
      <c r="F90" s="222" t="s">
        <v>127</v>
      </c>
      <c r="G90" s="209" t="s">
        <v>67</v>
      </c>
      <c r="H90" s="111"/>
      <c r="I90" s="112" t="s">
        <v>58</v>
      </c>
      <c r="J90" s="113"/>
      <c r="K90" s="113"/>
      <c r="L90" s="114"/>
      <c r="M90" s="216"/>
      <c r="N90" s="273"/>
      <c r="O90" s="273"/>
      <c r="P90" s="273"/>
      <c r="Q90" s="273"/>
      <c r="R90" s="273"/>
      <c r="S90" s="273"/>
      <c r="T90" s="273"/>
      <c r="U90" s="276"/>
      <c r="V90" s="276"/>
      <c r="W90" s="276"/>
      <c r="X90" s="83"/>
    </row>
    <row r="91" spans="2:24" ht="24.95" customHeight="1" x14ac:dyDescent="0.35">
      <c r="B91" s="357" t="s">
        <v>6</v>
      </c>
      <c r="C91" s="223" t="s">
        <v>34</v>
      </c>
      <c r="D91" s="224">
        <f>G24+G56+G66+G79+G87</f>
        <v>184.8</v>
      </c>
      <c r="E91" s="225"/>
      <c r="F91" s="226">
        <v>0.05</v>
      </c>
      <c r="G91" s="129">
        <f>D91*F91</f>
        <v>9.24</v>
      </c>
      <c r="H91" s="111"/>
      <c r="I91" s="210" t="s">
        <v>120</v>
      </c>
      <c r="J91" s="211"/>
      <c r="K91" s="211"/>
      <c r="L91" s="326"/>
      <c r="M91" s="274"/>
      <c r="N91" s="620"/>
      <c r="O91" s="620"/>
      <c r="P91" s="620"/>
      <c r="Q91" s="620"/>
      <c r="R91" s="620"/>
      <c r="S91" s="620"/>
      <c r="T91" s="620"/>
      <c r="U91" s="620"/>
      <c r="V91" s="620"/>
      <c r="W91" s="276"/>
      <c r="X91" s="83"/>
    </row>
    <row r="92" spans="2:24" ht="40.5" customHeight="1" x14ac:dyDescent="0.3">
      <c r="B92" s="357" t="s">
        <v>7</v>
      </c>
      <c r="C92" s="223" t="s">
        <v>35</v>
      </c>
      <c r="D92" s="224">
        <f>G24+G56+G66+G79+G87+G91</f>
        <v>194.04000000000002</v>
      </c>
      <c r="E92" s="225"/>
      <c r="F92" s="226">
        <v>0.1</v>
      </c>
      <c r="G92" s="129">
        <f>D92*F92</f>
        <v>19.404000000000003</v>
      </c>
      <c r="H92" s="111"/>
      <c r="I92" s="504" t="s">
        <v>121</v>
      </c>
      <c r="J92" s="505"/>
      <c r="K92" s="505"/>
      <c r="L92" s="506"/>
      <c r="M92" s="217"/>
      <c r="N92" s="262"/>
      <c r="O92" s="262"/>
      <c r="P92" s="620"/>
      <c r="Q92" s="620"/>
      <c r="R92" s="620"/>
      <c r="S92" s="620"/>
      <c r="T92" s="620"/>
      <c r="U92" s="620"/>
      <c r="V92" s="620"/>
      <c r="W92" s="620"/>
      <c r="X92" s="97"/>
    </row>
    <row r="93" spans="2:24" ht="42" customHeight="1" x14ac:dyDescent="0.35">
      <c r="B93" s="357" t="s">
        <v>8</v>
      </c>
      <c r="C93" s="227" t="s">
        <v>128</v>
      </c>
      <c r="D93" s="228">
        <f>D91+G91+G92</f>
        <v>213.44400000000002</v>
      </c>
      <c r="E93" s="176"/>
      <c r="F93" s="179"/>
      <c r="G93" s="147">
        <f>D93/(1-E97)</f>
        <v>240.50028169014087</v>
      </c>
      <c r="H93" s="111"/>
      <c r="I93" s="116" t="s">
        <v>140</v>
      </c>
      <c r="J93" s="117"/>
      <c r="K93" s="117"/>
      <c r="L93" s="118"/>
      <c r="M93" s="217"/>
      <c r="N93" s="262"/>
      <c r="O93" s="262"/>
      <c r="P93" s="262"/>
      <c r="Q93" s="262"/>
      <c r="R93" s="262"/>
      <c r="S93" s="262"/>
      <c r="T93" s="262"/>
      <c r="U93" s="276"/>
      <c r="V93" s="276"/>
      <c r="W93" s="276"/>
      <c r="X93" s="83"/>
    </row>
    <row r="94" spans="2:24" ht="24.95" customHeight="1" x14ac:dyDescent="0.35">
      <c r="B94" s="357" t="s">
        <v>9</v>
      </c>
      <c r="C94" s="125" t="s">
        <v>36</v>
      </c>
      <c r="D94" s="229"/>
      <c r="E94" s="230">
        <v>1.6500000000000001E-2</v>
      </c>
      <c r="F94" s="231"/>
      <c r="G94" s="147">
        <f>G93*E94</f>
        <v>3.9682546478873246</v>
      </c>
      <c r="H94" s="111"/>
      <c r="I94" s="116" t="s">
        <v>156</v>
      </c>
      <c r="J94" s="117"/>
      <c r="K94" s="117"/>
      <c r="L94" s="118"/>
      <c r="M94" s="217"/>
      <c r="N94" s="262"/>
      <c r="O94" s="262"/>
      <c r="P94" s="262"/>
      <c r="Q94" s="262"/>
      <c r="R94" s="262"/>
      <c r="S94" s="262"/>
      <c r="T94" s="262"/>
      <c r="U94" s="276"/>
      <c r="V94" s="276"/>
      <c r="W94" s="276"/>
      <c r="X94" s="83"/>
    </row>
    <row r="95" spans="2:24" ht="24.95" customHeight="1" x14ac:dyDescent="0.35">
      <c r="B95" s="357" t="s">
        <v>9</v>
      </c>
      <c r="C95" s="125" t="s">
        <v>37</v>
      </c>
      <c r="D95" s="229"/>
      <c r="E95" s="230">
        <v>7.5999999999999998E-2</v>
      </c>
      <c r="F95" s="231"/>
      <c r="G95" s="147">
        <f>G93*E95</f>
        <v>18.278021408450705</v>
      </c>
      <c r="H95" s="111"/>
      <c r="I95" s="116" t="s">
        <v>156</v>
      </c>
      <c r="J95" s="117"/>
      <c r="K95" s="117"/>
      <c r="L95" s="118"/>
      <c r="M95" s="217"/>
      <c r="N95" s="262"/>
      <c r="O95" s="262"/>
      <c r="P95" s="262"/>
      <c r="Q95" s="262"/>
      <c r="R95" s="262"/>
      <c r="S95" s="262"/>
      <c r="T95" s="262"/>
      <c r="U95" s="276"/>
      <c r="V95" s="276"/>
      <c r="W95" s="276"/>
      <c r="X95" s="83"/>
    </row>
    <row r="96" spans="2:24" ht="24.95" customHeight="1" x14ac:dyDescent="0.35">
      <c r="B96" s="357" t="s">
        <v>12</v>
      </c>
      <c r="C96" s="125" t="s">
        <v>38</v>
      </c>
      <c r="D96" s="229"/>
      <c r="E96" s="232">
        <v>0.02</v>
      </c>
      <c r="F96" s="232"/>
      <c r="G96" s="147">
        <f>G93*E96</f>
        <v>4.8100056338028176</v>
      </c>
      <c r="H96" s="111"/>
      <c r="I96" s="116" t="s">
        <v>137</v>
      </c>
      <c r="J96" s="117"/>
      <c r="K96" s="117"/>
      <c r="L96" s="118"/>
      <c r="M96" s="217"/>
      <c r="N96" s="262"/>
      <c r="O96" s="262"/>
      <c r="P96" s="262"/>
      <c r="Q96" s="262"/>
      <c r="R96" s="262"/>
      <c r="S96" s="262"/>
      <c r="T96" s="262"/>
      <c r="U96" s="276"/>
      <c r="V96" s="276"/>
      <c r="W96" s="276"/>
      <c r="X96" s="83"/>
    </row>
    <row r="97" spans="2:24" ht="24.95" customHeight="1" x14ac:dyDescent="0.35">
      <c r="B97" s="357"/>
      <c r="C97" s="125"/>
      <c r="D97" s="157" t="s">
        <v>126</v>
      </c>
      <c r="E97" s="235">
        <f>E94+E95+E96</f>
        <v>0.1125</v>
      </c>
      <c r="F97" s="232"/>
      <c r="G97" s="147"/>
      <c r="H97" s="111"/>
      <c r="I97" s="247"/>
      <c r="J97" s="245"/>
      <c r="K97" s="245"/>
      <c r="L97" s="246"/>
      <c r="M97" s="260"/>
      <c r="N97" s="260"/>
      <c r="O97" s="260"/>
      <c r="P97" s="260"/>
      <c r="Q97" s="260"/>
      <c r="R97" s="260"/>
      <c r="S97" s="260"/>
      <c r="T97" s="260"/>
      <c r="U97" s="289"/>
      <c r="V97" s="289"/>
      <c r="W97" s="289"/>
      <c r="X97" s="1"/>
    </row>
    <row r="98" spans="2:24" ht="24.95" customHeight="1" thickBot="1" x14ac:dyDescent="0.4">
      <c r="B98" s="142"/>
      <c r="C98" s="143"/>
      <c r="D98" s="143"/>
      <c r="E98" s="526" t="s">
        <v>53</v>
      </c>
      <c r="F98" s="527"/>
      <c r="G98" s="144">
        <f>G91+G92+G94+G95+G96</f>
        <v>55.700281690140855</v>
      </c>
      <c r="H98" s="111"/>
      <c r="I98" s="437" t="s">
        <v>274</v>
      </c>
      <c r="J98" s="252"/>
      <c r="K98" s="252"/>
      <c r="L98" s="279"/>
      <c r="M98" s="111"/>
      <c r="N98" s="111"/>
      <c r="O98" s="111"/>
      <c r="P98" s="111"/>
      <c r="Q98" s="111"/>
      <c r="R98" s="111"/>
      <c r="S98" s="111"/>
      <c r="T98" s="266"/>
      <c r="U98" s="289"/>
      <c r="V98" s="289"/>
      <c r="W98" s="289"/>
      <c r="X98" s="1"/>
    </row>
    <row r="99" spans="2:24" ht="18" customHeight="1" thickBot="1" x14ac:dyDescent="0.4">
      <c r="B99" s="518"/>
      <c r="C99" s="519"/>
      <c r="D99" s="519"/>
      <c r="E99" s="519"/>
      <c r="F99" s="519"/>
      <c r="G99" s="520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266"/>
      <c r="U99" s="289"/>
      <c r="V99" s="289"/>
      <c r="W99" s="289"/>
      <c r="X99" s="1"/>
    </row>
    <row r="100" spans="2:24" ht="24.95" customHeight="1" x14ac:dyDescent="0.35">
      <c r="B100" s="521" t="s">
        <v>129</v>
      </c>
      <c r="C100" s="522"/>
      <c r="D100" s="522"/>
      <c r="E100" s="522"/>
      <c r="F100" s="522"/>
      <c r="G100" s="523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259"/>
      <c r="V100" s="259"/>
      <c r="W100" s="259"/>
    </row>
    <row r="101" spans="2:24" ht="24.95" customHeight="1" x14ac:dyDescent="0.35">
      <c r="B101" s="524" t="s">
        <v>130</v>
      </c>
      <c r="C101" s="525"/>
      <c r="D101" s="525"/>
      <c r="E101" s="525"/>
      <c r="F101" s="525"/>
      <c r="G101" s="238" t="s">
        <v>67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259"/>
      <c r="V101" s="259"/>
      <c r="W101" s="259"/>
    </row>
    <row r="102" spans="2:24" ht="24.95" customHeight="1" x14ac:dyDescent="0.35">
      <c r="B102" s="124" t="s">
        <v>6</v>
      </c>
      <c r="C102" s="512" t="s">
        <v>131</v>
      </c>
      <c r="D102" s="513"/>
      <c r="E102" s="513"/>
      <c r="F102" s="514"/>
      <c r="G102" s="147">
        <f>G24</f>
        <v>0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259"/>
      <c r="V102" s="259"/>
      <c r="W102" s="259"/>
    </row>
    <row r="103" spans="2:24" ht="24.95" customHeight="1" x14ac:dyDescent="0.35">
      <c r="B103" s="124" t="s">
        <v>7</v>
      </c>
      <c r="C103" s="512" t="s">
        <v>132</v>
      </c>
      <c r="D103" s="513"/>
      <c r="E103" s="513"/>
      <c r="F103" s="514"/>
      <c r="G103" s="147">
        <f>G56</f>
        <v>184.8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259"/>
      <c r="V103" s="259"/>
      <c r="W103" s="259"/>
    </row>
    <row r="104" spans="2:24" ht="24.95" customHeight="1" x14ac:dyDescent="0.35">
      <c r="B104" s="124" t="s">
        <v>8</v>
      </c>
      <c r="C104" s="512" t="s">
        <v>133</v>
      </c>
      <c r="D104" s="513"/>
      <c r="E104" s="513"/>
      <c r="F104" s="514"/>
      <c r="G104" s="129">
        <f>G66</f>
        <v>0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259"/>
      <c r="V104" s="259"/>
      <c r="W104" s="259"/>
    </row>
    <row r="105" spans="2:24" ht="24.95" customHeight="1" x14ac:dyDescent="0.35">
      <c r="B105" s="124" t="s">
        <v>9</v>
      </c>
      <c r="C105" s="512" t="s">
        <v>134</v>
      </c>
      <c r="D105" s="513"/>
      <c r="E105" s="513"/>
      <c r="F105" s="514"/>
      <c r="G105" s="129">
        <f>G79</f>
        <v>0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259"/>
      <c r="V105" s="259"/>
      <c r="W105" s="259"/>
    </row>
    <row r="106" spans="2:24" ht="24.95" customHeight="1" x14ac:dyDescent="0.35">
      <c r="B106" s="124" t="s">
        <v>10</v>
      </c>
      <c r="C106" s="512" t="s">
        <v>135</v>
      </c>
      <c r="D106" s="513"/>
      <c r="E106" s="513"/>
      <c r="F106" s="514"/>
      <c r="G106" s="129">
        <f>G87</f>
        <v>0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259"/>
      <c r="V106" s="259"/>
      <c r="W106" s="259"/>
    </row>
    <row r="107" spans="2:24" ht="24.95" customHeight="1" thickBot="1" x14ac:dyDescent="0.4">
      <c r="B107" s="239" t="s">
        <v>12</v>
      </c>
      <c r="C107" s="515" t="s">
        <v>136</v>
      </c>
      <c r="D107" s="516"/>
      <c r="E107" s="516"/>
      <c r="F107" s="517"/>
      <c r="G107" s="240">
        <f>G98</f>
        <v>55.700281690140855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259"/>
      <c r="V107" s="259"/>
      <c r="W107" s="259"/>
    </row>
    <row r="108" spans="2:24" ht="24.95" customHeight="1" thickBot="1" x14ac:dyDescent="0.4">
      <c r="B108" s="241"/>
      <c r="C108" s="242"/>
      <c r="D108" s="631" t="s">
        <v>138</v>
      </c>
      <c r="E108" s="631"/>
      <c r="F108" s="632"/>
      <c r="G108" s="243">
        <f>SUM(G102:G107)</f>
        <v>240.50028169014087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259"/>
      <c r="V108" s="259"/>
      <c r="W108" s="259"/>
    </row>
    <row r="109" spans="2:24" ht="18" customHeight="1" x14ac:dyDescent="0.25">
      <c r="B109" s="5"/>
      <c r="C109" s="5"/>
      <c r="D109" s="5"/>
      <c r="E109" s="5"/>
      <c r="F109" s="6"/>
      <c r="G109" s="7"/>
      <c r="J109" s="1"/>
      <c r="K109" s="1"/>
      <c r="L109" s="1"/>
      <c r="M109" s="1"/>
      <c r="N109" s="1"/>
      <c r="O109" s="1"/>
      <c r="P109" s="1"/>
    </row>
    <row r="110" spans="2:24" ht="20.25" x14ac:dyDescent="0.3">
      <c r="C110" s="19"/>
    </row>
    <row r="111" spans="2:24" x14ac:dyDescent="0.25">
      <c r="C111" s="4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</sheetData>
  <sheetProtection deleteColumns="0"/>
  <mergeCells count="123">
    <mergeCell ref="E98:F98"/>
    <mergeCell ref="D108:F108"/>
    <mergeCell ref="B1:G1"/>
    <mergeCell ref="B2:D2"/>
    <mergeCell ref="E2:G2"/>
    <mergeCell ref="B3:D3"/>
    <mergeCell ref="E3:G3"/>
    <mergeCell ref="I1:L1"/>
    <mergeCell ref="B7:D7"/>
    <mergeCell ref="E7:G7"/>
    <mergeCell ref="B8:D8"/>
    <mergeCell ref="E8:G8"/>
    <mergeCell ref="B9:D9"/>
    <mergeCell ref="E9:G9"/>
    <mergeCell ref="B4:D4"/>
    <mergeCell ref="E4:G4"/>
    <mergeCell ref="B5:D5"/>
    <mergeCell ref="E5:G5"/>
    <mergeCell ref="B6:D6"/>
    <mergeCell ref="E6:G6"/>
    <mergeCell ref="B13:D14"/>
    <mergeCell ref="E13:G13"/>
    <mergeCell ref="E14:G14"/>
    <mergeCell ref="B15:D15"/>
    <mergeCell ref="E15:G15"/>
    <mergeCell ref="B10:D10"/>
    <mergeCell ref="E10:G10"/>
    <mergeCell ref="B11:D11"/>
    <mergeCell ref="E11:G11"/>
    <mergeCell ref="B12:G12"/>
    <mergeCell ref="E24:F24"/>
    <mergeCell ref="B25:G25"/>
    <mergeCell ref="B26:G26"/>
    <mergeCell ref="B27:G27"/>
    <mergeCell ref="C28:E28"/>
    <mergeCell ref="I28:L28"/>
    <mergeCell ref="I29:L29"/>
    <mergeCell ref="B16:G16"/>
    <mergeCell ref="B17:G17"/>
    <mergeCell ref="C36:E36"/>
    <mergeCell ref="C37:E37"/>
    <mergeCell ref="C38:E38"/>
    <mergeCell ref="I38:L38"/>
    <mergeCell ref="C29:D29"/>
    <mergeCell ref="C30:D30"/>
    <mergeCell ref="C32:F32"/>
    <mergeCell ref="B34:G34"/>
    <mergeCell ref="C35:E35"/>
    <mergeCell ref="I35:L35"/>
    <mergeCell ref="C42:E42"/>
    <mergeCell ref="C43:E43"/>
    <mergeCell ref="B45:G45"/>
    <mergeCell ref="C46:F46"/>
    <mergeCell ref="I46:L46"/>
    <mergeCell ref="I47:L47"/>
    <mergeCell ref="I49:L49"/>
    <mergeCell ref="C39:E39"/>
    <mergeCell ref="C40:E40"/>
    <mergeCell ref="C41:E41"/>
    <mergeCell ref="C51:F51"/>
    <mergeCell ref="I51:K51"/>
    <mergeCell ref="C52:F52"/>
    <mergeCell ref="C53:F53"/>
    <mergeCell ref="C54:F54"/>
    <mergeCell ref="I55:T55"/>
    <mergeCell ref="I52:K52"/>
    <mergeCell ref="I53:K53"/>
    <mergeCell ref="B47:B48"/>
    <mergeCell ref="C47:C48"/>
    <mergeCell ref="G47:G48"/>
    <mergeCell ref="B49:B50"/>
    <mergeCell ref="C49:D50"/>
    <mergeCell ref="G49:G50"/>
    <mergeCell ref="C60:E60"/>
    <mergeCell ref="I60:K60"/>
    <mergeCell ref="C61:E61"/>
    <mergeCell ref="I61:K61"/>
    <mergeCell ref="I63:L63"/>
    <mergeCell ref="E56:F56"/>
    <mergeCell ref="I56:T57"/>
    <mergeCell ref="B57:G57"/>
    <mergeCell ref="B58:G58"/>
    <mergeCell ref="C59:E59"/>
    <mergeCell ref="I59:L59"/>
    <mergeCell ref="C70:E70"/>
    <mergeCell ref="C71:E71"/>
    <mergeCell ref="C72:E72"/>
    <mergeCell ref="C65:E65"/>
    <mergeCell ref="I65:K65"/>
    <mergeCell ref="B67:G67"/>
    <mergeCell ref="B68:G68"/>
    <mergeCell ref="C69:E69"/>
    <mergeCell ref="I62:K62"/>
    <mergeCell ref="C63:E63"/>
    <mergeCell ref="C64:E64"/>
    <mergeCell ref="C76:E76"/>
    <mergeCell ref="C78:F78"/>
    <mergeCell ref="E79:F79"/>
    <mergeCell ref="B80:G80"/>
    <mergeCell ref="B81:G81"/>
    <mergeCell ref="C82:F82"/>
    <mergeCell ref="C73:E73"/>
    <mergeCell ref="C74:E74"/>
    <mergeCell ref="C75:E75"/>
    <mergeCell ref="B89:G89"/>
    <mergeCell ref="N91:V91"/>
    <mergeCell ref="P92:W92"/>
    <mergeCell ref="C83:F83"/>
    <mergeCell ref="C84:F84"/>
    <mergeCell ref="C85:F85"/>
    <mergeCell ref="C86:F86"/>
    <mergeCell ref="E87:F87"/>
    <mergeCell ref="I92:L92"/>
    <mergeCell ref="I83:I84"/>
    <mergeCell ref="C103:F103"/>
    <mergeCell ref="C104:F104"/>
    <mergeCell ref="C105:F105"/>
    <mergeCell ref="C106:F106"/>
    <mergeCell ref="C107:F107"/>
    <mergeCell ref="B99:G99"/>
    <mergeCell ref="B100:G100"/>
    <mergeCell ref="B101:F101"/>
    <mergeCell ref="C102:F102"/>
  </mergeCells>
  <hyperlinks>
    <hyperlink ref="J2" location="RESUMO!A1" display="&lt;- RESUMO"/>
    <hyperlink ref="I98" r:id="rId1"/>
    <hyperlink ref="I83:I84" location="'UNIFORMES E EPI''S'!A1" display="Valor obtido na aba &quot;Uniformes e Epi's&quot;"/>
    <hyperlink ref="I79" r:id="rId2"/>
    <hyperlink ref="I66" r:id="rId3"/>
  </hyperlinks>
  <pageMargins left="0.511811024" right="0.511811024" top="0.78740157499999996" bottom="0.78740157499999996" header="0.31496062000000002" footer="0.31496062000000002"/>
  <pageSetup paperSize="9" scale="50" fitToHeight="0" orientation="portrait" r:id="rId4"/>
  <legacyDrawing r:id="rId5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111"/>
  <sheetViews>
    <sheetView zoomScale="60" zoomScaleNormal="60" workbookViewId="0">
      <selection activeCell="J2" sqref="J2"/>
    </sheetView>
  </sheetViews>
  <sheetFormatPr defaultRowHeight="15" x14ac:dyDescent="0.25"/>
  <cols>
    <col min="1" max="1" width="3.28515625" style="36" customWidth="1"/>
    <col min="2" max="2" width="8" style="36" customWidth="1"/>
    <col min="3" max="3" width="46.42578125" style="36" customWidth="1"/>
    <col min="4" max="4" width="35.7109375" style="36" customWidth="1"/>
    <col min="5" max="5" width="28.42578125" style="36" customWidth="1"/>
    <col min="6" max="6" width="31.85546875" style="36" customWidth="1"/>
    <col min="7" max="7" width="25.5703125" style="36" customWidth="1"/>
    <col min="8" max="8" width="2.28515625" style="36" customWidth="1"/>
    <col min="9" max="9" width="60.7109375" style="36" customWidth="1"/>
    <col min="10" max="11" width="55.7109375" style="36" customWidth="1"/>
    <col min="12" max="12" width="5.85546875" style="36" customWidth="1"/>
    <col min="13" max="13" width="12.5703125" style="36" customWidth="1"/>
    <col min="14" max="14" width="13.85546875" style="36" customWidth="1"/>
    <col min="15" max="15" width="14" style="36" customWidth="1"/>
    <col min="16" max="16" width="14.28515625" style="36" customWidth="1"/>
    <col min="17" max="17" width="15.140625" style="36" customWidth="1"/>
    <col min="18" max="18" width="16" style="36" customWidth="1"/>
    <col min="19" max="19" width="14.7109375" style="36" customWidth="1"/>
    <col min="20" max="20" width="13" style="36" customWidth="1"/>
    <col min="21" max="16384" width="9.140625" style="36"/>
  </cols>
  <sheetData>
    <row r="1" spans="2:23" ht="26.25" customHeight="1" thickBot="1" x14ac:dyDescent="0.4">
      <c r="B1" s="610" t="s">
        <v>39</v>
      </c>
      <c r="C1" s="611"/>
      <c r="D1" s="611"/>
      <c r="E1" s="611"/>
      <c r="F1" s="611"/>
      <c r="G1" s="612"/>
      <c r="H1" s="110"/>
      <c r="I1" s="502" t="s">
        <v>54</v>
      </c>
      <c r="J1" s="503"/>
      <c r="K1" s="503"/>
      <c r="L1" s="503"/>
      <c r="M1" s="258"/>
      <c r="N1" s="258"/>
      <c r="O1" s="258"/>
      <c r="P1" s="258"/>
      <c r="Q1" s="258"/>
      <c r="R1" s="258"/>
      <c r="S1" s="258"/>
      <c r="T1" s="258"/>
      <c r="U1" s="259"/>
      <c r="V1" s="259"/>
      <c r="W1" s="259"/>
    </row>
    <row r="2" spans="2:23" ht="24.95" customHeight="1" x14ac:dyDescent="0.35">
      <c r="B2" s="613" t="s">
        <v>0</v>
      </c>
      <c r="C2" s="614"/>
      <c r="D2" s="614"/>
      <c r="E2" s="615"/>
      <c r="F2" s="616"/>
      <c r="G2" s="617"/>
      <c r="H2" s="111"/>
      <c r="I2" s="291" t="s">
        <v>58</v>
      </c>
      <c r="J2" s="426" t="s">
        <v>294</v>
      </c>
      <c r="K2" s="273"/>
      <c r="L2" s="273"/>
      <c r="M2" s="260"/>
      <c r="N2" s="260"/>
      <c r="O2" s="260"/>
      <c r="P2" s="260"/>
      <c r="Q2" s="260"/>
      <c r="R2" s="260"/>
      <c r="S2" s="260"/>
      <c r="T2" s="260"/>
      <c r="U2" s="259"/>
      <c r="V2" s="259"/>
      <c r="W2" s="259"/>
    </row>
    <row r="3" spans="2:23" ht="24.95" customHeight="1" x14ac:dyDescent="0.35">
      <c r="B3" s="596" t="s">
        <v>1</v>
      </c>
      <c r="C3" s="597"/>
      <c r="D3" s="597"/>
      <c r="E3" s="595"/>
      <c r="F3" s="547"/>
      <c r="G3" s="548"/>
      <c r="H3" s="115"/>
      <c r="I3" s="292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59"/>
      <c r="V3" s="259"/>
      <c r="W3" s="259"/>
    </row>
    <row r="4" spans="2:23" ht="24.95" customHeight="1" x14ac:dyDescent="0.35">
      <c r="B4" s="596" t="s">
        <v>2</v>
      </c>
      <c r="C4" s="597"/>
      <c r="D4" s="597"/>
      <c r="E4" s="595"/>
      <c r="F4" s="547"/>
      <c r="G4" s="548"/>
      <c r="H4" s="115"/>
      <c r="I4" s="292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59"/>
      <c r="W4" s="259"/>
    </row>
    <row r="5" spans="2:23" ht="24.95" customHeight="1" x14ac:dyDescent="0.35">
      <c r="B5" s="598" t="s">
        <v>55</v>
      </c>
      <c r="C5" s="599"/>
      <c r="D5" s="600"/>
      <c r="E5" s="601"/>
      <c r="F5" s="602"/>
      <c r="G5" s="603"/>
      <c r="H5" s="115"/>
      <c r="I5" s="292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59"/>
      <c r="W5" s="259"/>
    </row>
    <row r="6" spans="2:23" ht="24.95" customHeight="1" x14ac:dyDescent="0.35">
      <c r="B6" s="596" t="s">
        <v>3</v>
      </c>
      <c r="C6" s="597"/>
      <c r="D6" s="597"/>
      <c r="E6" s="595" t="s">
        <v>56</v>
      </c>
      <c r="F6" s="547"/>
      <c r="G6" s="548"/>
      <c r="H6" s="115"/>
      <c r="I6" s="292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59"/>
      <c r="V6" s="259"/>
      <c r="W6" s="259"/>
    </row>
    <row r="7" spans="2:23" ht="24.95" customHeight="1" x14ac:dyDescent="0.35">
      <c r="B7" s="618" t="s">
        <v>40</v>
      </c>
      <c r="C7" s="619"/>
      <c r="D7" s="619"/>
      <c r="E7" s="601"/>
      <c r="F7" s="602"/>
      <c r="G7" s="603"/>
      <c r="H7" s="115"/>
      <c r="I7" s="292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59"/>
      <c r="V7" s="259"/>
      <c r="W7" s="259"/>
    </row>
    <row r="8" spans="2:23" ht="24.95" customHeight="1" x14ac:dyDescent="0.35">
      <c r="B8" s="607" t="s">
        <v>57</v>
      </c>
      <c r="C8" s="608"/>
      <c r="D8" s="609"/>
      <c r="E8" s="601"/>
      <c r="F8" s="602"/>
      <c r="G8" s="603"/>
      <c r="H8" s="115"/>
      <c r="I8" s="292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59"/>
      <c r="V8" s="259"/>
      <c r="W8" s="259"/>
    </row>
    <row r="9" spans="2:23" ht="24.95" customHeight="1" x14ac:dyDescent="0.35">
      <c r="B9" s="607" t="s">
        <v>45</v>
      </c>
      <c r="C9" s="608"/>
      <c r="D9" s="609"/>
      <c r="E9" s="595" t="s">
        <v>272</v>
      </c>
      <c r="F9" s="547"/>
      <c r="G9" s="548"/>
      <c r="H9" s="111"/>
      <c r="I9" s="292" t="s">
        <v>59</v>
      </c>
      <c r="J9" s="262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59"/>
      <c r="V9" s="259"/>
      <c r="W9" s="259"/>
    </row>
    <row r="10" spans="2:23" ht="24.95" customHeight="1" x14ac:dyDescent="0.35">
      <c r="B10" s="596" t="s">
        <v>4</v>
      </c>
      <c r="C10" s="597"/>
      <c r="D10" s="597"/>
      <c r="E10" s="595">
        <v>12</v>
      </c>
      <c r="F10" s="547"/>
      <c r="G10" s="548"/>
      <c r="H10" s="115"/>
      <c r="I10" s="292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59"/>
      <c r="V10" s="259"/>
      <c r="W10" s="259"/>
    </row>
    <row r="11" spans="2:23" ht="24.95" customHeight="1" x14ac:dyDescent="0.35">
      <c r="B11" s="598" t="s">
        <v>122</v>
      </c>
      <c r="C11" s="599"/>
      <c r="D11" s="600"/>
      <c r="E11" s="601" t="s">
        <v>123</v>
      </c>
      <c r="F11" s="602"/>
      <c r="G11" s="603"/>
      <c r="H11" s="115"/>
      <c r="I11" s="292" t="s">
        <v>124</v>
      </c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59"/>
      <c r="V11" s="259"/>
      <c r="W11" s="259"/>
    </row>
    <row r="12" spans="2:23" ht="24.95" customHeight="1" x14ac:dyDescent="0.35">
      <c r="B12" s="604"/>
      <c r="C12" s="605"/>
      <c r="D12" s="605"/>
      <c r="E12" s="605"/>
      <c r="F12" s="595"/>
      <c r="G12" s="606"/>
      <c r="H12" s="115"/>
      <c r="I12" s="292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59"/>
      <c r="V12" s="259"/>
      <c r="W12" s="259"/>
    </row>
    <row r="13" spans="2:23" ht="24.95" customHeight="1" x14ac:dyDescent="0.35">
      <c r="B13" s="581" t="s">
        <v>41</v>
      </c>
      <c r="C13" s="582"/>
      <c r="D13" s="583"/>
      <c r="E13" s="587" t="s">
        <v>255</v>
      </c>
      <c r="F13" s="588"/>
      <c r="G13" s="589"/>
      <c r="H13" s="115"/>
      <c r="I13" s="292"/>
      <c r="J13" s="262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59"/>
      <c r="V13" s="259"/>
      <c r="W13" s="259"/>
    </row>
    <row r="14" spans="2:23" ht="24.95" customHeight="1" x14ac:dyDescent="0.35">
      <c r="B14" s="584"/>
      <c r="C14" s="585"/>
      <c r="D14" s="586"/>
      <c r="E14" s="590" t="s">
        <v>278</v>
      </c>
      <c r="F14" s="591"/>
      <c r="G14" s="592"/>
      <c r="H14" s="115"/>
      <c r="I14" s="292" t="s">
        <v>309</v>
      </c>
      <c r="J14" s="262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59"/>
      <c r="V14" s="259"/>
      <c r="W14" s="259"/>
    </row>
    <row r="15" spans="2:23" ht="24.95" customHeight="1" thickBot="1" x14ac:dyDescent="0.4">
      <c r="B15" s="593" t="s">
        <v>42</v>
      </c>
      <c r="C15" s="594"/>
      <c r="D15" s="594"/>
      <c r="E15" s="595">
        <v>1</v>
      </c>
      <c r="F15" s="547"/>
      <c r="G15" s="548"/>
      <c r="H15" s="115"/>
      <c r="I15" s="293"/>
      <c r="J15" s="262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59"/>
      <c r="V15" s="259"/>
      <c r="W15" s="259"/>
    </row>
    <row r="16" spans="2:23" ht="24.95" customHeight="1" x14ac:dyDescent="0.35">
      <c r="B16" s="578" t="s">
        <v>5</v>
      </c>
      <c r="C16" s="579"/>
      <c r="D16" s="579"/>
      <c r="E16" s="579"/>
      <c r="F16" s="579"/>
      <c r="G16" s="580"/>
      <c r="H16" s="115"/>
      <c r="I16" s="115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259"/>
      <c r="V16" s="259"/>
      <c r="W16" s="259"/>
    </row>
    <row r="17" spans="2:23" ht="24.95" customHeight="1" thickBot="1" x14ac:dyDescent="0.4">
      <c r="B17" s="533" t="s">
        <v>49</v>
      </c>
      <c r="C17" s="528"/>
      <c r="D17" s="528"/>
      <c r="E17" s="528"/>
      <c r="F17" s="528"/>
      <c r="G17" s="534"/>
      <c r="H17" s="115"/>
      <c r="I17" s="115"/>
      <c r="J17" s="111"/>
      <c r="K17" s="111"/>
      <c r="L17" s="111"/>
      <c r="M17" s="260"/>
      <c r="N17" s="260"/>
      <c r="O17" s="260"/>
      <c r="P17" s="260"/>
      <c r="Q17" s="260"/>
      <c r="R17" s="260"/>
      <c r="S17" s="260"/>
      <c r="T17" s="260"/>
      <c r="U17" s="259"/>
      <c r="V17" s="259"/>
      <c r="W17" s="259"/>
    </row>
    <row r="18" spans="2:23" ht="24.95" customHeight="1" x14ac:dyDescent="0.35">
      <c r="B18" s="347" t="s">
        <v>62</v>
      </c>
      <c r="C18" s="346" t="s">
        <v>63</v>
      </c>
      <c r="D18" s="348" t="s">
        <v>64</v>
      </c>
      <c r="E18" s="348" t="s">
        <v>65</v>
      </c>
      <c r="F18" s="348" t="s">
        <v>66</v>
      </c>
      <c r="G18" s="123" t="s">
        <v>67</v>
      </c>
      <c r="H18" s="115"/>
      <c r="I18" s="647" t="s">
        <v>58</v>
      </c>
      <c r="J18" s="648"/>
      <c r="K18" s="648"/>
      <c r="L18" s="649"/>
      <c r="M18" s="260"/>
      <c r="N18" s="260"/>
      <c r="O18" s="260"/>
      <c r="P18" s="260"/>
      <c r="Q18" s="260"/>
      <c r="R18" s="260"/>
      <c r="S18" s="260"/>
      <c r="T18" s="260"/>
      <c r="U18" s="259"/>
      <c r="V18" s="259"/>
      <c r="W18" s="259"/>
    </row>
    <row r="19" spans="2:23" ht="24.95" customHeight="1" x14ac:dyDescent="0.35">
      <c r="B19" s="124" t="s">
        <v>6</v>
      </c>
      <c r="C19" s="125" t="s">
        <v>43</v>
      </c>
      <c r="D19" s="126" t="s">
        <v>68</v>
      </c>
      <c r="E19" s="127">
        <v>1</v>
      </c>
      <c r="F19" s="128">
        <v>0</v>
      </c>
      <c r="G19" s="129">
        <f>F19</f>
        <v>0</v>
      </c>
      <c r="H19" s="111"/>
      <c r="I19" s="436" t="s">
        <v>61</v>
      </c>
      <c r="J19" s="382"/>
      <c r="K19" s="245"/>
      <c r="L19" s="246"/>
      <c r="M19" s="260"/>
      <c r="N19" s="260"/>
      <c r="O19" s="260"/>
      <c r="P19" s="260"/>
      <c r="Q19" s="260"/>
      <c r="R19" s="260"/>
      <c r="S19" s="260"/>
      <c r="T19" s="260"/>
      <c r="U19" s="259"/>
      <c r="V19" s="259"/>
      <c r="W19" s="259"/>
    </row>
    <row r="20" spans="2:23" ht="24.95" customHeight="1" x14ac:dyDescent="0.35">
      <c r="B20" s="124" t="s">
        <v>7</v>
      </c>
      <c r="C20" s="125" t="s">
        <v>44</v>
      </c>
      <c r="D20" s="126" t="s">
        <v>68</v>
      </c>
      <c r="E20" s="127">
        <v>220</v>
      </c>
      <c r="F20" s="132">
        <f>(G19+G21)/E20</f>
        <v>1.3800000000000001</v>
      </c>
      <c r="G20" s="129">
        <f>F20</f>
        <v>1.3800000000000001</v>
      </c>
      <c r="H20" s="111"/>
      <c r="I20" s="504" t="s">
        <v>159</v>
      </c>
      <c r="J20" s="505"/>
      <c r="K20" s="505"/>
      <c r="L20" s="506"/>
      <c r="M20" s="262"/>
      <c r="N20" s="262"/>
      <c r="O20" s="262"/>
      <c r="P20" s="262"/>
      <c r="Q20" s="260"/>
      <c r="R20" s="260"/>
      <c r="S20" s="260"/>
      <c r="T20" s="260"/>
      <c r="U20" s="259"/>
      <c r="V20" s="259"/>
      <c r="W20" s="259"/>
    </row>
    <row r="21" spans="2:23" ht="24.95" customHeight="1" x14ac:dyDescent="0.35">
      <c r="B21" s="124" t="s">
        <v>8</v>
      </c>
      <c r="C21" s="125" t="s">
        <v>180</v>
      </c>
      <c r="D21" s="133">
        <v>0.2</v>
      </c>
      <c r="E21" s="134">
        <v>0</v>
      </c>
      <c r="F21" s="132">
        <f>D21*1518</f>
        <v>303.60000000000002</v>
      </c>
      <c r="G21" s="129">
        <f>F21</f>
        <v>303.60000000000002</v>
      </c>
      <c r="H21" s="111"/>
      <c r="I21" s="622" t="s">
        <v>310</v>
      </c>
      <c r="J21" s="623"/>
      <c r="K21" s="623"/>
      <c r="L21" s="624"/>
      <c r="M21" s="284"/>
      <c r="N21" s="284"/>
      <c r="O21" s="284"/>
      <c r="P21" s="284"/>
      <c r="Q21" s="284"/>
      <c r="R21" s="284"/>
      <c r="S21" s="284"/>
      <c r="T21" s="284"/>
      <c r="U21" s="259"/>
      <c r="V21" s="259"/>
      <c r="W21" s="259"/>
    </row>
    <row r="22" spans="2:23" ht="24.95" customHeight="1" x14ac:dyDescent="0.35">
      <c r="B22" s="124" t="s">
        <v>9</v>
      </c>
      <c r="C22" s="125" t="s">
        <v>69</v>
      </c>
      <c r="D22" s="133">
        <v>0</v>
      </c>
      <c r="E22" s="134">
        <v>0</v>
      </c>
      <c r="F22" s="132">
        <f>F20*D22</f>
        <v>0</v>
      </c>
      <c r="G22" s="129">
        <f>F22*E22</f>
        <v>0</v>
      </c>
      <c r="H22" s="111"/>
      <c r="I22" s="135"/>
      <c r="J22" s="136"/>
      <c r="K22" s="136"/>
      <c r="L22" s="137"/>
      <c r="M22" s="264"/>
      <c r="N22" s="264"/>
      <c r="O22" s="264"/>
      <c r="P22" s="264"/>
      <c r="Q22" s="264"/>
      <c r="R22" s="264"/>
      <c r="S22" s="264"/>
      <c r="T22" s="264"/>
      <c r="U22" s="259"/>
      <c r="V22" s="259"/>
      <c r="W22" s="259"/>
    </row>
    <row r="23" spans="2:23" ht="24.95" customHeight="1" thickBot="1" x14ac:dyDescent="0.4">
      <c r="B23" s="124" t="s">
        <v>10</v>
      </c>
      <c r="C23" s="125" t="s">
        <v>11</v>
      </c>
      <c r="D23" s="138"/>
      <c r="E23" s="132" t="s">
        <v>46</v>
      </c>
      <c r="F23" s="132"/>
      <c r="G23" s="129"/>
      <c r="H23" s="139"/>
      <c r="I23" s="140" t="s">
        <v>154</v>
      </c>
      <c r="J23" s="141"/>
      <c r="K23" s="141"/>
      <c r="L23" s="119"/>
      <c r="M23" s="262"/>
      <c r="N23" s="262"/>
      <c r="O23" s="262"/>
      <c r="P23" s="262"/>
      <c r="Q23" s="262"/>
      <c r="R23" s="262"/>
      <c r="S23" s="262"/>
      <c r="T23" s="262"/>
      <c r="U23" s="259"/>
      <c r="V23" s="259"/>
      <c r="W23" s="259"/>
    </row>
    <row r="24" spans="2:23" ht="24.95" customHeight="1" x14ac:dyDescent="0.35">
      <c r="B24" s="142"/>
      <c r="C24" s="143"/>
      <c r="D24" s="143"/>
      <c r="E24" s="528" t="s">
        <v>50</v>
      </c>
      <c r="F24" s="529"/>
      <c r="G24" s="144">
        <f>G19+G21+G22</f>
        <v>303.60000000000002</v>
      </c>
      <c r="H24" s="139"/>
      <c r="I24" s="139"/>
      <c r="J24" s="111"/>
      <c r="K24" s="111"/>
      <c r="L24" s="111"/>
      <c r="M24" s="260"/>
      <c r="N24" s="260"/>
      <c r="O24" s="260"/>
      <c r="P24" s="260"/>
      <c r="Q24" s="260"/>
      <c r="R24" s="260"/>
      <c r="S24" s="260"/>
      <c r="T24" s="260"/>
      <c r="U24" s="259"/>
      <c r="V24" s="259"/>
      <c r="W24" s="259"/>
    </row>
    <row r="25" spans="2:23" ht="21" x14ac:dyDescent="0.35">
      <c r="B25" s="546"/>
      <c r="C25" s="547"/>
      <c r="D25" s="547"/>
      <c r="E25" s="547"/>
      <c r="F25" s="547"/>
      <c r="G25" s="548"/>
      <c r="H25" s="115"/>
      <c r="I25" s="115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259"/>
      <c r="V25" s="259"/>
      <c r="W25" s="259"/>
    </row>
    <row r="26" spans="2:23" ht="24.95" customHeight="1" x14ac:dyDescent="0.35">
      <c r="B26" s="533" t="s">
        <v>13</v>
      </c>
      <c r="C26" s="528"/>
      <c r="D26" s="528"/>
      <c r="E26" s="528"/>
      <c r="F26" s="528"/>
      <c r="G26" s="534"/>
      <c r="H26" s="115"/>
      <c r="I26" s="115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259"/>
      <c r="V26" s="259"/>
      <c r="W26" s="259"/>
    </row>
    <row r="27" spans="2:23" ht="24.95" customHeight="1" thickBot="1" x14ac:dyDescent="0.4">
      <c r="B27" s="552" t="s">
        <v>72</v>
      </c>
      <c r="C27" s="553"/>
      <c r="D27" s="553"/>
      <c r="E27" s="553"/>
      <c r="F27" s="553"/>
      <c r="G27" s="554"/>
      <c r="H27" s="115"/>
      <c r="I27" s="115"/>
      <c r="J27" s="111"/>
      <c r="K27" s="111"/>
      <c r="L27" s="111"/>
      <c r="M27" s="260"/>
      <c r="N27" s="260"/>
      <c r="O27" s="260"/>
      <c r="P27" s="260"/>
      <c r="Q27" s="260"/>
      <c r="R27" s="260"/>
      <c r="S27" s="260"/>
      <c r="T27" s="260"/>
      <c r="U27" s="259"/>
      <c r="V27" s="259"/>
      <c r="W27" s="259"/>
    </row>
    <row r="28" spans="2:23" ht="24.95" customHeight="1" x14ac:dyDescent="0.35">
      <c r="B28" s="347" t="s">
        <v>73</v>
      </c>
      <c r="C28" s="576" t="s">
        <v>74</v>
      </c>
      <c r="D28" s="555"/>
      <c r="E28" s="577"/>
      <c r="F28" s="348" t="s">
        <v>64</v>
      </c>
      <c r="G28" s="123" t="s">
        <v>67</v>
      </c>
      <c r="H28" s="115"/>
      <c r="I28" s="647" t="s">
        <v>58</v>
      </c>
      <c r="J28" s="648"/>
      <c r="K28" s="648"/>
      <c r="L28" s="649"/>
      <c r="M28" s="260"/>
      <c r="N28" s="260"/>
      <c r="O28" s="260"/>
      <c r="P28" s="260"/>
      <c r="Q28" s="260"/>
      <c r="R28" s="260"/>
      <c r="S28" s="260"/>
      <c r="T28" s="260"/>
      <c r="U28" s="259"/>
      <c r="V28" s="259"/>
      <c r="W28" s="259"/>
    </row>
    <row r="29" spans="2:23" ht="41.1" customHeight="1" x14ac:dyDescent="0.35">
      <c r="B29" s="124" t="s">
        <v>6</v>
      </c>
      <c r="C29" s="531" t="s">
        <v>75</v>
      </c>
      <c r="D29" s="542"/>
      <c r="E29" s="146" t="s">
        <v>76</v>
      </c>
      <c r="F29" s="146">
        <v>8.3299999999999999E-2</v>
      </c>
      <c r="G29" s="147">
        <f>G24*F29</f>
        <v>25.28988</v>
      </c>
      <c r="H29" s="115"/>
      <c r="I29" s="504" t="s">
        <v>79</v>
      </c>
      <c r="J29" s="505"/>
      <c r="K29" s="505"/>
      <c r="L29" s="506"/>
      <c r="M29" s="262"/>
      <c r="N29" s="262"/>
      <c r="O29" s="262"/>
      <c r="P29" s="262"/>
      <c r="Q29" s="262"/>
      <c r="R29" s="262"/>
      <c r="S29" s="262"/>
      <c r="T29" s="262"/>
      <c r="U29" s="259"/>
      <c r="V29" s="259"/>
      <c r="W29" s="259"/>
    </row>
    <row r="30" spans="2:23" ht="24.95" customHeight="1" thickBot="1" x14ac:dyDescent="0.4">
      <c r="B30" s="124" t="s">
        <v>7</v>
      </c>
      <c r="C30" s="531" t="s">
        <v>48</v>
      </c>
      <c r="D30" s="542"/>
      <c r="E30" s="148" t="s">
        <v>77</v>
      </c>
      <c r="F30" s="148">
        <v>0.121</v>
      </c>
      <c r="G30" s="147">
        <f>G24*F30</f>
        <v>36.735600000000005</v>
      </c>
      <c r="H30" s="115"/>
      <c r="I30" s="140" t="s">
        <v>80</v>
      </c>
      <c r="J30" s="252"/>
      <c r="K30" s="252"/>
      <c r="L30" s="279"/>
      <c r="M30" s="260"/>
      <c r="N30" s="260"/>
      <c r="O30" s="260"/>
      <c r="P30" s="260"/>
      <c r="Q30" s="260"/>
      <c r="R30" s="260"/>
      <c r="S30" s="260"/>
      <c r="T30" s="260"/>
      <c r="U30" s="259"/>
      <c r="V30" s="259"/>
      <c r="W30" s="259"/>
    </row>
    <row r="31" spans="2:23" ht="24.95" customHeight="1" x14ac:dyDescent="0.35">
      <c r="B31" s="149"/>
      <c r="C31" s="150"/>
      <c r="D31" s="150"/>
      <c r="E31" s="151"/>
      <c r="F31" s="152" t="s">
        <v>71</v>
      </c>
      <c r="G31" s="153">
        <f>G29+G30</f>
        <v>62.025480000000002</v>
      </c>
      <c r="H31" s="115"/>
      <c r="I31" s="115"/>
      <c r="J31" s="111"/>
      <c r="K31" s="111"/>
      <c r="L31" s="111"/>
      <c r="M31" s="260"/>
      <c r="N31" s="260"/>
      <c r="O31" s="260"/>
      <c r="P31" s="260"/>
      <c r="Q31" s="260"/>
      <c r="R31" s="260"/>
      <c r="S31" s="260"/>
      <c r="T31" s="260"/>
      <c r="U31" s="259"/>
      <c r="V31" s="259"/>
      <c r="W31" s="259"/>
    </row>
    <row r="32" spans="2:23" ht="24.95" customHeight="1" x14ac:dyDescent="0.35">
      <c r="B32" s="124" t="s">
        <v>8</v>
      </c>
      <c r="C32" s="570" t="s">
        <v>78</v>
      </c>
      <c r="D32" s="571"/>
      <c r="E32" s="571"/>
      <c r="F32" s="572"/>
      <c r="G32" s="154">
        <f>F44*G31</f>
        <v>24.686141040000006</v>
      </c>
      <c r="H32" s="115"/>
      <c r="I32" s="115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259"/>
      <c r="V32" s="259"/>
      <c r="W32" s="259"/>
    </row>
    <row r="33" spans="2:23" ht="24.95" customHeight="1" x14ac:dyDescent="0.35">
      <c r="B33" s="155"/>
      <c r="C33" s="156"/>
      <c r="D33" s="156"/>
      <c r="E33" s="156"/>
      <c r="F33" s="157" t="s">
        <v>84</v>
      </c>
      <c r="G33" s="158">
        <f>G31+G32</f>
        <v>86.711621040000011</v>
      </c>
      <c r="H33" s="115"/>
      <c r="I33" s="115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259"/>
      <c r="V33" s="259"/>
      <c r="W33" s="259"/>
    </row>
    <row r="34" spans="2:23" ht="51.75" customHeight="1" thickBot="1" x14ac:dyDescent="0.4">
      <c r="B34" s="573" t="s">
        <v>82</v>
      </c>
      <c r="C34" s="574"/>
      <c r="D34" s="574"/>
      <c r="E34" s="574"/>
      <c r="F34" s="574"/>
      <c r="G34" s="575"/>
      <c r="H34" s="111"/>
      <c r="I34" s="111"/>
      <c r="J34" s="111"/>
      <c r="K34" s="111"/>
      <c r="L34" s="111"/>
      <c r="M34" s="260"/>
      <c r="N34" s="260"/>
      <c r="O34" s="260"/>
      <c r="P34" s="260"/>
      <c r="Q34" s="260"/>
      <c r="R34" s="260"/>
      <c r="S34" s="260"/>
      <c r="T34" s="260"/>
      <c r="U34" s="259"/>
      <c r="V34" s="259"/>
      <c r="W34" s="259"/>
    </row>
    <row r="35" spans="2:23" ht="24.95" customHeight="1" x14ac:dyDescent="0.35">
      <c r="B35" s="159" t="s">
        <v>81</v>
      </c>
      <c r="C35" s="569" t="s">
        <v>83</v>
      </c>
      <c r="D35" s="569"/>
      <c r="E35" s="569"/>
      <c r="F35" s="350" t="s">
        <v>64</v>
      </c>
      <c r="G35" s="161" t="s">
        <v>67</v>
      </c>
      <c r="H35" s="111"/>
      <c r="I35" s="647" t="s">
        <v>58</v>
      </c>
      <c r="J35" s="648"/>
      <c r="K35" s="648"/>
      <c r="L35" s="649"/>
      <c r="M35" s="260"/>
      <c r="N35" s="260"/>
      <c r="O35" s="260"/>
      <c r="P35" s="260"/>
      <c r="Q35" s="260"/>
      <c r="R35" s="260"/>
      <c r="S35" s="260"/>
      <c r="T35" s="260"/>
      <c r="U35" s="259"/>
      <c r="V35" s="259"/>
      <c r="W35" s="259"/>
    </row>
    <row r="36" spans="2:23" ht="24.95" customHeight="1" x14ac:dyDescent="0.35">
      <c r="B36" s="357" t="s">
        <v>6</v>
      </c>
      <c r="C36" s="541" t="s">
        <v>14</v>
      </c>
      <c r="D36" s="531"/>
      <c r="E36" s="542"/>
      <c r="F36" s="146">
        <v>0.2</v>
      </c>
      <c r="G36" s="163">
        <f>G24*F36</f>
        <v>60.720000000000006</v>
      </c>
      <c r="H36" s="111"/>
      <c r="I36" s="116" t="s">
        <v>85</v>
      </c>
      <c r="J36" s="117"/>
      <c r="K36" s="117"/>
      <c r="L36" s="118"/>
      <c r="M36" s="262"/>
      <c r="N36" s="262"/>
      <c r="O36" s="262"/>
      <c r="P36" s="262"/>
      <c r="Q36" s="262"/>
      <c r="R36" s="262"/>
      <c r="S36" s="262"/>
      <c r="T36" s="262"/>
      <c r="U36" s="259"/>
      <c r="V36" s="259"/>
      <c r="W36" s="259"/>
    </row>
    <row r="37" spans="2:23" ht="24.95" customHeight="1" x14ac:dyDescent="0.35">
      <c r="B37" s="357" t="s">
        <v>7</v>
      </c>
      <c r="C37" s="541" t="s">
        <v>15</v>
      </c>
      <c r="D37" s="531"/>
      <c r="E37" s="542"/>
      <c r="F37" s="148">
        <v>2.5000000000000001E-2</v>
      </c>
      <c r="G37" s="163">
        <f>G24*F37</f>
        <v>7.5900000000000007</v>
      </c>
      <c r="H37" s="111"/>
      <c r="I37" s="116" t="s">
        <v>85</v>
      </c>
      <c r="J37" s="117"/>
      <c r="K37" s="117"/>
      <c r="L37" s="118"/>
      <c r="M37" s="262"/>
      <c r="N37" s="262"/>
      <c r="O37" s="262"/>
      <c r="P37" s="262"/>
      <c r="Q37" s="262"/>
      <c r="R37" s="262"/>
      <c r="S37" s="262"/>
      <c r="T37" s="262"/>
      <c r="U37" s="259"/>
      <c r="V37" s="259"/>
      <c r="W37" s="259"/>
    </row>
    <row r="38" spans="2:23" ht="45" customHeight="1" x14ac:dyDescent="0.35">
      <c r="B38" s="357" t="s">
        <v>8</v>
      </c>
      <c r="C38" s="541" t="s">
        <v>86</v>
      </c>
      <c r="D38" s="531"/>
      <c r="E38" s="542"/>
      <c r="F38" s="164">
        <v>0.06</v>
      </c>
      <c r="G38" s="165">
        <f>G24*F38</f>
        <v>18.216000000000001</v>
      </c>
      <c r="H38" s="166"/>
      <c r="I38" s="504" t="s">
        <v>275</v>
      </c>
      <c r="J38" s="505"/>
      <c r="K38" s="505"/>
      <c r="L38" s="506"/>
      <c r="M38" s="262"/>
      <c r="N38" s="262"/>
      <c r="O38" s="262"/>
      <c r="P38" s="262"/>
      <c r="Q38" s="262"/>
      <c r="R38" s="262"/>
      <c r="S38" s="262"/>
      <c r="T38" s="262"/>
      <c r="U38" s="259"/>
      <c r="V38" s="259"/>
      <c r="W38" s="259"/>
    </row>
    <row r="39" spans="2:23" ht="24.95" customHeight="1" x14ac:dyDescent="0.35">
      <c r="B39" s="357" t="s">
        <v>9</v>
      </c>
      <c r="C39" s="541" t="s">
        <v>16</v>
      </c>
      <c r="D39" s="531"/>
      <c r="E39" s="542"/>
      <c r="F39" s="148">
        <v>1.4999999999999999E-2</v>
      </c>
      <c r="G39" s="163">
        <f>G24*F39</f>
        <v>4.5540000000000003</v>
      </c>
      <c r="H39" s="111"/>
      <c r="I39" s="116" t="s">
        <v>85</v>
      </c>
      <c r="J39" s="117"/>
      <c r="K39" s="117"/>
      <c r="L39" s="118"/>
      <c r="M39" s="262"/>
      <c r="N39" s="262"/>
      <c r="O39" s="262"/>
      <c r="P39" s="262"/>
      <c r="Q39" s="262"/>
      <c r="R39" s="262"/>
      <c r="S39" s="262"/>
      <c r="T39" s="262"/>
      <c r="U39" s="259"/>
      <c r="V39" s="259"/>
      <c r="W39" s="259"/>
    </row>
    <row r="40" spans="2:23" ht="24.95" customHeight="1" x14ac:dyDescent="0.35">
      <c r="B40" s="357" t="s">
        <v>10</v>
      </c>
      <c r="C40" s="541" t="s">
        <v>47</v>
      </c>
      <c r="D40" s="531"/>
      <c r="E40" s="542"/>
      <c r="F40" s="148">
        <v>0.01</v>
      </c>
      <c r="G40" s="163">
        <f>G24*F40</f>
        <v>3.0360000000000005</v>
      </c>
      <c r="H40" s="111"/>
      <c r="I40" s="116" t="s">
        <v>85</v>
      </c>
      <c r="J40" s="117"/>
      <c r="K40" s="117"/>
      <c r="L40" s="118"/>
      <c r="M40" s="262"/>
      <c r="N40" s="262"/>
      <c r="O40" s="262"/>
      <c r="P40" s="262"/>
      <c r="Q40" s="262"/>
      <c r="R40" s="262"/>
      <c r="S40" s="262"/>
      <c r="T40" s="262"/>
      <c r="U40" s="259"/>
      <c r="V40" s="259"/>
      <c r="W40" s="259"/>
    </row>
    <row r="41" spans="2:23" ht="24.95" customHeight="1" x14ac:dyDescent="0.35">
      <c r="B41" s="357" t="s">
        <v>12</v>
      </c>
      <c r="C41" s="541" t="s">
        <v>17</v>
      </c>
      <c r="D41" s="531"/>
      <c r="E41" s="542"/>
      <c r="F41" s="148">
        <v>6.0000000000000001E-3</v>
      </c>
      <c r="G41" s="163">
        <f>G24*F41</f>
        <v>1.8216000000000001</v>
      </c>
      <c r="H41" s="111"/>
      <c r="I41" s="116" t="s">
        <v>85</v>
      </c>
      <c r="J41" s="117"/>
      <c r="K41" s="117"/>
      <c r="L41" s="118"/>
      <c r="M41" s="262"/>
      <c r="N41" s="262"/>
      <c r="O41" s="262"/>
      <c r="P41" s="262"/>
      <c r="Q41" s="262"/>
      <c r="R41" s="262"/>
      <c r="S41" s="262"/>
      <c r="T41" s="262"/>
      <c r="U41" s="259"/>
      <c r="V41" s="259"/>
      <c r="W41" s="259"/>
    </row>
    <row r="42" spans="2:23" ht="24.95" customHeight="1" x14ac:dyDescent="0.35">
      <c r="B42" s="357" t="s">
        <v>18</v>
      </c>
      <c r="C42" s="541" t="s">
        <v>19</v>
      </c>
      <c r="D42" s="531"/>
      <c r="E42" s="542"/>
      <c r="F42" s="148">
        <v>2E-3</v>
      </c>
      <c r="G42" s="163">
        <f>G24*F42</f>
        <v>0.60720000000000007</v>
      </c>
      <c r="H42" s="111"/>
      <c r="I42" s="116" t="s">
        <v>85</v>
      </c>
      <c r="J42" s="117"/>
      <c r="K42" s="117"/>
      <c r="L42" s="118"/>
      <c r="M42" s="262"/>
      <c r="N42" s="262"/>
      <c r="O42" s="262"/>
      <c r="P42" s="262"/>
      <c r="Q42" s="262"/>
      <c r="R42" s="262"/>
      <c r="S42" s="262"/>
      <c r="T42" s="262"/>
      <c r="U42" s="259"/>
      <c r="V42" s="259"/>
      <c r="W42" s="259"/>
    </row>
    <row r="43" spans="2:23" ht="24.95" customHeight="1" thickBot="1" x14ac:dyDescent="0.4">
      <c r="B43" s="357" t="s">
        <v>20</v>
      </c>
      <c r="C43" s="541" t="s">
        <v>21</v>
      </c>
      <c r="D43" s="531"/>
      <c r="E43" s="542"/>
      <c r="F43" s="148">
        <v>0.08</v>
      </c>
      <c r="G43" s="163">
        <f>G24*F43</f>
        <v>24.288000000000004</v>
      </c>
      <c r="H43" s="111"/>
      <c r="I43" s="140" t="s">
        <v>85</v>
      </c>
      <c r="J43" s="141"/>
      <c r="K43" s="141"/>
      <c r="L43" s="119"/>
      <c r="M43" s="262"/>
      <c r="N43" s="262"/>
      <c r="O43" s="262"/>
      <c r="P43" s="262"/>
      <c r="Q43" s="262"/>
      <c r="R43" s="262"/>
      <c r="S43" s="262"/>
      <c r="T43" s="262"/>
      <c r="U43" s="259"/>
      <c r="V43" s="259"/>
      <c r="W43" s="259"/>
    </row>
    <row r="44" spans="2:23" ht="24.95" customHeight="1" x14ac:dyDescent="0.35">
      <c r="B44" s="169"/>
      <c r="C44" s="170"/>
      <c r="D44" s="171"/>
      <c r="E44" s="172" t="s">
        <v>87</v>
      </c>
      <c r="F44" s="172">
        <f>SUM(F36:F43)</f>
        <v>0.39800000000000008</v>
      </c>
      <c r="G44" s="173">
        <f>SUM(G36:G43)</f>
        <v>120.83280000000002</v>
      </c>
      <c r="H44" s="111"/>
      <c r="I44" s="111"/>
      <c r="J44" s="111"/>
      <c r="K44" s="111"/>
      <c r="L44" s="111"/>
      <c r="M44" s="266"/>
      <c r="N44" s="266"/>
      <c r="O44" s="266"/>
      <c r="P44" s="266"/>
      <c r="Q44" s="266"/>
      <c r="R44" s="266"/>
      <c r="S44" s="266"/>
      <c r="T44" s="266"/>
      <c r="U44" s="259"/>
      <c r="V44" s="259"/>
      <c r="W44" s="259"/>
    </row>
    <row r="45" spans="2:23" ht="24.95" customHeight="1" thickBot="1" x14ac:dyDescent="0.4">
      <c r="B45" s="552" t="s">
        <v>22</v>
      </c>
      <c r="C45" s="553"/>
      <c r="D45" s="553"/>
      <c r="E45" s="553"/>
      <c r="F45" s="553"/>
      <c r="G45" s="554"/>
      <c r="H45" s="111"/>
      <c r="I45" s="111"/>
      <c r="J45" s="111"/>
      <c r="K45" s="111"/>
      <c r="L45" s="111"/>
      <c r="M45" s="260"/>
      <c r="N45" s="260"/>
      <c r="O45" s="260"/>
      <c r="P45" s="260"/>
      <c r="Q45" s="260"/>
      <c r="R45" s="260"/>
      <c r="S45" s="260"/>
      <c r="T45" s="260"/>
      <c r="U45" s="259"/>
      <c r="V45" s="259"/>
      <c r="W45" s="259"/>
    </row>
    <row r="46" spans="2:23" ht="24.95" customHeight="1" x14ac:dyDescent="0.35">
      <c r="B46" s="347" t="s">
        <v>88</v>
      </c>
      <c r="C46" s="555" t="s">
        <v>89</v>
      </c>
      <c r="D46" s="555"/>
      <c r="E46" s="555"/>
      <c r="F46" s="555"/>
      <c r="G46" s="123" t="s">
        <v>67</v>
      </c>
      <c r="H46" s="111"/>
      <c r="I46" s="647" t="s">
        <v>58</v>
      </c>
      <c r="J46" s="648"/>
      <c r="K46" s="648"/>
      <c r="L46" s="649"/>
      <c r="M46" s="260"/>
      <c r="N46" s="260"/>
      <c r="O46" s="260"/>
      <c r="P46" s="260"/>
      <c r="Q46" s="260"/>
      <c r="R46" s="260"/>
      <c r="S46" s="260"/>
      <c r="T46" s="260"/>
      <c r="U46" s="259"/>
      <c r="V46" s="259"/>
      <c r="W46" s="259"/>
    </row>
    <row r="47" spans="2:23" ht="30" customHeight="1" x14ac:dyDescent="0.35">
      <c r="B47" s="556" t="s">
        <v>6</v>
      </c>
      <c r="C47" s="558" t="s">
        <v>90</v>
      </c>
      <c r="D47" s="349" t="s">
        <v>91</v>
      </c>
      <c r="E47" s="175" t="s">
        <v>92</v>
      </c>
      <c r="F47" s="176" t="s">
        <v>94</v>
      </c>
      <c r="G47" s="560">
        <f>IF((D48*E48*F48)-(G19*0.06)&lt;0,0,((D48*E48*F48)-(G19*0.06)))</f>
        <v>184.8</v>
      </c>
      <c r="H47" s="177"/>
      <c r="I47" s="504" t="s">
        <v>276</v>
      </c>
      <c r="J47" s="505"/>
      <c r="K47" s="505"/>
      <c r="L47" s="506"/>
      <c r="M47" s="268"/>
      <c r="N47" s="268"/>
      <c r="O47" s="268"/>
      <c r="P47" s="268"/>
      <c r="Q47" s="268"/>
      <c r="R47" s="268"/>
      <c r="S47" s="268"/>
      <c r="T47" s="268"/>
      <c r="U47" s="259"/>
      <c r="V47" s="259"/>
      <c r="W47" s="259"/>
    </row>
    <row r="48" spans="2:23" ht="30" customHeight="1" x14ac:dyDescent="0.35">
      <c r="B48" s="557"/>
      <c r="C48" s="559"/>
      <c r="D48" s="178">
        <v>2</v>
      </c>
      <c r="E48" s="175">
        <v>4.2</v>
      </c>
      <c r="F48" s="179">
        <v>22</v>
      </c>
      <c r="G48" s="561"/>
      <c r="H48" s="177"/>
      <c r="I48" s="504"/>
      <c r="J48" s="505"/>
      <c r="K48" s="505"/>
      <c r="L48" s="506"/>
      <c r="M48" s="268"/>
      <c r="N48" s="268"/>
      <c r="O48" s="268"/>
      <c r="P48" s="268"/>
      <c r="Q48" s="268"/>
      <c r="R48" s="268"/>
      <c r="S48" s="268"/>
      <c r="T48" s="268"/>
      <c r="U48" s="259"/>
      <c r="V48" s="259"/>
      <c r="W48" s="259"/>
    </row>
    <row r="49" spans="2:23" ht="32.1" customHeight="1" x14ac:dyDescent="0.35">
      <c r="B49" s="556" t="s">
        <v>7</v>
      </c>
      <c r="C49" s="562" t="s">
        <v>93</v>
      </c>
      <c r="D49" s="563"/>
      <c r="E49" s="180" t="s">
        <v>92</v>
      </c>
      <c r="F49" s="181" t="s">
        <v>94</v>
      </c>
      <c r="G49" s="560">
        <f>(E50*F50)*(100%-20%)</f>
        <v>0</v>
      </c>
      <c r="H49" s="177"/>
      <c r="I49" s="504" t="s">
        <v>175</v>
      </c>
      <c r="J49" s="505"/>
      <c r="K49" s="505"/>
      <c r="L49" s="506"/>
      <c r="M49" s="268"/>
      <c r="N49" s="268"/>
      <c r="O49" s="268"/>
      <c r="P49" s="268"/>
      <c r="Q49" s="268"/>
      <c r="R49" s="268"/>
      <c r="S49" s="268"/>
      <c r="T49" s="268"/>
      <c r="U49" s="259"/>
      <c r="V49" s="259"/>
      <c r="W49" s="259"/>
    </row>
    <row r="50" spans="2:23" ht="32.1" customHeight="1" x14ac:dyDescent="0.35">
      <c r="B50" s="557"/>
      <c r="C50" s="564"/>
      <c r="D50" s="565"/>
      <c r="E50" s="182">
        <v>0</v>
      </c>
      <c r="F50" s="183">
        <v>22</v>
      </c>
      <c r="G50" s="561"/>
      <c r="H50" s="184"/>
      <c r="I50" s="504"/>
      <c r="J50" s="505"/>
      <c r="K50" s="505"/>
      <c r="L50" s="506"/>
      <c r="M50" s="268"/>
      <c r="N50" s="268"/>
      <c r="O50" s="268"/>
      <c r="P50" s="268"/>
      <c r="Q50" s="268"/>
      <c r="R50" s="268"/>
      <c r="S50" s="268"/>
      <c r="T50" s="268"/>
      <c r="U50" s="259"/>
      <c r="V50" s="259"/>
      <c r="W50" s="259"/>
    </row>
    <row r="51" spans="2:23" ht="24.95" customHeight="1" x14ac:dyDescent="0.35">
      <c r="B51" s="357" t="s">
        <v>8</v>
      </c>
      <c r="C51" s="512" t="s">
        <v>95</v>
      </c>
      <c r="D51" s="513"/>
      <c r="E51" s="513"/>
      <c r="F51" s="514"/>
      <c r="G51" s="165">
        <v>0</v>
      </c>
      <c r="H51" s="185"/>
      <c r="I51" s="628" t="s">
        <v>259</v>
      </c>
      <c r="J51" s="629"/>
      <c r="K51" s="629"/>
      <c r="L51" s="246"/>
      <c r="M51" s="260"/>
      <c r="N51" s="260"/>
      <c r="O51" s="260"/>
      <c r="P51" s="260"/>
      <c r="Q51" s="260"/>
      <c r="R51" s="260"/>
      <c r="S51" s="260"/>
      <c r="T51" s="260"/>
      <c r="U51" s="259"/>
      <c r="V51" s="259"/>
      <c r="W51" s="259"/>
    </row>
    <row r="52" spans="2:23" ht="24.95" customHeight="1" x14ac:dyDescent="0.35">
      <c r="B52" s="357" t="s">
        <v>9</v>
      </c>
      <c r="C52" s="512" t="s">
        <v>96</v>
      </c>
      <c r="D52" s="513"/>
      <c r="E52" s="513"/>
      <c r="F52" s="514"/>
      <c r="G52" s="186">
        <v>0</v>
      </c>
      <c r="H52" s="139"/>
      <c r="I52" s="116" t="s">
        <v>259</v>
      </c>
      <c r="J52" s="245"/>
      <c r="K52" s="245"/>
      <c r="L52" s="246"/>
      <c r="M52" s="260"/>
      <c r="N52" s="260"/>
      <c r="O52" s="260"/>
      <c r="P52" s="260"/>
      <c r="Q52" s="260"/>
      <c r="R52" s="260"/>
      <c r="S52" s="260"/>
      <c r="T52" s="260"/>
      <c r="U52" s="259"/>
      <c r="V52" s="259"/>
      <c r="W52" s="259"/>
    </row>
    <row r="53" spans="2:23" ht="24.95" customHeight="1" x14ac:dyDescent="0.35">
      <c r="B53" s="357" t="s">
        <v>10</v>
      </c>
      <c r="C53" s="512" t="s">
        <v>97</v>
      </c>
      <c r="D53" s="513"/>
      <c r="E53" s="513"/>
      <c r="F53" s="514"/>
      <c r="G53" s="187">
        <v>0</v>
      </c>
      <c r="H53" s="139"/>
      <c r="I53" s="116" t="s">
        <v>259</v>
      </c>
      <c r="J53" s="245"/>
      <c r="K53" s="245"/>
      <c r="L53" s="246"/>
      <c r="M53" s="260"/>
      <c r="N53" s="260"/>
      <c r="O53" s="260"/>
      <c r="P53" s="260"/>
      <c r="Q53" s="260"/>
      <c r="R53" s="260"/>
      <c r="S53" s="260"/>
      <c r="T53" s="260"/>
      <c r="U53" s="259"/>
      <c r="V53" s="259"/>
      <c r="W53" s="259"/>
    </row>
    <row r="54" spans="2:23" ht="24.95" customHeight="1" thickBot="1" x14ac:dyDescent="0.4">
      <c r="B54" s="357" t="s">
        <v>18</v>
      </c>
      <c r="C54" s="535" t="s">
        <v>11</v>
      </c>
      <c r="D54" s="536"/>
      <c r="E54" s="536"/>
      <c r="F54" s="537"/>
      <c r="G54" s="187"/>
      <c r="H54" s="139"/>
      <c r="I54" s="140" t="s">
        <v>154</v>
      </c>
      <c r="J54" s="252"/>
      <c r="K54" s="252"/>
      <c r="L54" s="279"/>
      <c r="M54" s="260"/>
      <c r="N54" s="260"/>
      <c r="O54" s="260"/>
      <c r="P54" s="260"/>
      <c r="Q54" s="260"/>
      <c r="R54" s="260"/>
      <c r="S54" s="260"/>
      <c r="T54" s="260"/>
      <c r="U54" s="259"/>
      <c r="V54" s="259"/>
      <c r="W54" s="259"/>
    </row>
    <row r="55" spans="2:23" ht="24.95" customHeight="1" x14ac:dyDescent="0.35">
      <c r="B55" s="169"/>
      <c r="C55" s="170"/>
      <c r="D55" s="170"/>
      <c r="E55" s="170"/>
      <c r="F55" s="188" t="s">
        <v>71</v>
      </c>
      <c r="G55" s="173">
        <f>SUM(G47:G54)</f>
        <v>184.8</v>
      </c>
      <c r="H55" s="111"/>
      <c r="I55" s="653"/>
      <c r="J55" s="653"/>
      <c r="K55" s="653"/>
      <c r="L55" s="653"/>
      <c r="M55" s="654"/>
      <c r="N55" s="654"/>
      <c r="O55" s="654"/>
      <c r="P55" s="654"/>
      <c r="Q55" s="654"/>
      <c r="R55" s="654"/>
      <c r="S55" s="654"/>
      <c r="T55" s="654"/>
      <c r="U55" s="259"/>
      <c r="V55" s="259"/>
      <c r="W55" s="259"/>
    </row>
    <row r="56" spans="2:23" ht="24.95" customHeight="1" x14ac:dyDescent="0.35">
      <c r="B56" s="142"/>
      <c r="C56" s="143"/>
      <c r="D56" s="143"/>
      <c r="E56" s="528" t="s">
        <v>23</v>
      </c>
      <c r="F56" s="529"/>
      <c r="G56" s="190">
        <f>G33+G44+G55</f>
        <v>392.34442104000004</v>
      </c>
      <c r="H56" s="111"/>
      <c r="I56" s="658"/>
      <c r="J56" s="658"/>
      <c r="K56" s="658"/>
      <c r="L56" s="658"/>
      <c r="M56" s="658"/>
      <c r="N56" s="658"/>
      <c r="O56" s="658"/>
      <c r="P56" s="658"/>
      <c r="Q56" s="658"/>
      <c r="R56" s="658"/>
      <c r="S56" s="658"/>
      <c r="T56" s="658"/>
      <c r="U56" s="259"/>
      <c r="V56" s="259"/>
      <c r="W56" s="259"/>
    </row>
    <row r="57" spans="2:23" ht="23.25" customHeight="1" x14ac:dyDescent="0.35">
      <c r="B57" s="566"/>
      <c r="C57" s="567"/>
      <c r="D57" s="567"/>
      <c r="E57" s="567"/>
      <c r="F57" s="567"/>
      <c r="G57" s="568"/>
      <c r="H57" s="111"/>
      <c r="I57" s="658"/>
      <c r="J57" s="658"/>
      <c r="K57" s="658"/>
      <c r="L57" s="658"/>
      <c r="M57" s="658"/>
      <c r="N57" s="658"/>
      <c r="O57" s="658"/>
      <c r="P57" s="658"/>
      <c r="Q57" s="658"/>
      <c r="R57" s="658"/>
      <c r="S57" s="658"/>
      <c r="T57" s="658"/>
      <c r="U57" s="259"/>
      <c r="V57" s="259"/>
      <c r="W57" s="259"/>
    </row>
    <row r="58" spans="2:23" ht="21.75" thickBot="1" x14ac:dyDescent="0.4">
      <c r="B58" s="533" t="s">
        <v>24</v>
      </c>
      <c r="C58" s="528"/>
      <c r="D58" s="528"/>
      <c r="E58" s="528"/>
      <c r="F58" s="528"/>
      <c r="G58" s="534"/>
      <c r="H58" s="111"/>
      <c r="I58" s="255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259"/>
      <c r="V58" s="259"/>
      <c r="W58" s="259"/>
    </row>
    <row r="59" spans="2:23" ht="24.95" customHeight="1" x14ac:dyDescent="0.35">
      <c r="B59" s="355" t="s">
        <v>99</v>
      </c>
      <c r="C59" s="525" t="s">
        <v>100</v>
      </c>
      <c r="D59" s="525"/>
      <c r="E59" s="525"/>
      <c r="F59" s="351" t="s">
        <v>64</v>
      </c>
      <c r="G59" s="345" t="s">
        <v>67</v>
      </c>
      <c r="H59" s="111"/>
      <c r="I59" s="647" t="s">
        <v>58</v>
      </c>
      <c r="J59" s="648"/>
      <c r="K59" s="648"/>
      <c r="L59" s="649"/>
      <c r="M59" s="261"/>
      <c r="N59" s="260"/>
      <c r="O59" s="260"/>
      <c r="P59" s="260"/>
      <c r="Q59" s="260"/>
      <c r="R59" s="260"/>
      <c r="S59" s="260"/>
      <c r="T59" s="260"/>
      <c r="U59" s="259"/>
      <c r="V59" s="259"/>
      <c r="W59" s="259"/>
    </row>
    <row r="60" spans="2:23" ht="24.95" customHeight="1" x14ac:dyDescent="0.35">
      <c r="B60" s="195" t="s">
        <v>6</v>
      </c>
      <c r="C60" s="543" t="s">
        <v>25</v>
      </c>
      <c r="D60" s="544"/>
      <c r="E60" s="545"/>
      <c r="F60" s="196">
        <v>4.1999999999999997E-3</v>
      </c>
      <c r="G60" s="197">
        <f>G24*F60</f>
        <v>1.27512</v>
      </c>
      <c r="H60" s="111"/>
      <c r="I60" s="504" t="s">
        <v>109</v>
      </c>
      <c r="J60" s="505"/>
      <c r="K60" s="505"/>
      <c r="L60" s="372"/>
      <c r="M60" s="269"/>
      <c r="N60" s="270"/>
      <c r="O60" s="270"/>
      <c r="P60" s="270"/>
      <c r="Q60" s="270"/>
      <c r="R60" s="270"/>
      <c r="S60" s="270"/>
      <c r="T60" s="270"/>
      <c r="U60" s="259"/>
      <c r="V60" s="259"/>
      <c r="W60" s="259"/>
    </row>
    <row r="61" spans="2:23" ht="24.95" customHeight="1" x14ac:dyDescent="0.35">
      <c r="B61" s="195" t="s">
        <v>7</v>
      </c>
      <c r="C61" s="543" t="s">
        <v>26</v>
      </c>
      <c r="D61" s="544"/>
      <c r="E61" s="545"/>
      <c r="F61" s="196">
        <v>2.9999999999999997E-4</v>
      </c>
      <c r="G61" s="197">
        <f>G24*F61</f>
        <v>9.1079999999999994E-2</v>
      </c>
      <c r="H61" s="111"/>
      <c r="I61" s="504" t="s">
        <v>109</v>
      </c>
      <c r="J61" s="505"/>
      <c r="K61" s="505"/>
      <c r="L61" s="372"/>
      <c r="M61" s="269"/>
      <c r="N61" s="270"/>
      <c r="O61" s="270"/>
      <c r="P61" s="270"/>
      <c r="Q61" s="270"/>
      <c r="R61" s="270"/>
      <c r="S61" s="270"/>
      <c r="T61" s="270"/>
      <c r="U61" s="259"/>
      <c r="V61" s="259"/>
      <c r="W61" s="259"/>
    </row>
    <row r="62" spans="2:23" ht="24.95" customHeight="1" x14ac:dyDescent="0.35">
      <c r="B62" s="195" t="s">
        <v>8</v>
      </c>
      <c r="C62" s="352" t="s">
        <v>110</v>
      </c>
      <c r="D62" s="353"/>
      <c r="E62" s="354"/>
      <c r="F62" s="196">
        <v>3.44E-2</v>
      </c>
      <c r="G62" s="197">
        <f>G24*F62</f>
        <v>10.443840000000002</v>
      </c>
      <c r="H62" s="111"/>
      <c r="I62" s="504" t="s">
        <v>109</v>
      </c>
      <c r="J62" s="505"/>
      <c r="K62" s="505"/>
      <c r="L62" s="372"/>
      <c r="M62" s="269"/>
      <c r="N62" s="270"/>
      <c r="O62" s="270"/>
      <c r="P62" s="270"/>
      <c r="Q62" s="270"/>
      <c r="R62" s="270"/>
      <c r="S62" s="270"/>
      <c r="T62" s="270"/>
      <c r="U62" s="259"/>
      <c r="V62" s="259"/>
      <c r="W62" s="259"/>
    </row>
    <row r="63" spans="2:23" ht="87.75" customHeight="1" x14ac:dyDescent="0.35">
      <c r="B63" s="344" t="s">
        <v>9</v>
      </c>
      <c r="C63" s="549" t="s">
        <v>101</v>
      </c>
      <c r="D63" s="550"/>
      <c r="E63" s="551"/>
      <c r="F63" s="202">
        <v>1.9400000000000001E-2</v>
      </c>
      <c r="G63" s="203">
        <f>G24*F63</f>
        <v>5.8898400000000004</v>
      </c>
      <c r="H63" s="111"/>
      <c r="I63" s="504" t="s">
        <v>98</v>
      </c>
      <c r="J63" s="505"/>
      <c r="K63" s="505"/>
      <c r="L63" s="506"/>
      <c r="M63" s="271"/>
      <c r="N63" s="272"/>
      <c r="O63" s="272"/>
      <c r="P63" s="272"/>
      <c r="Q63" s="272"/>
      <c r="R63" s="272"/>
      <c r="S63" s="272"/>
      <c r="T63" s="272"/>
      <c r="U63" s="259"/>
      <c r="V63" s="259"/>
      <c r="W63" s="259"/>
    </row>
    <row r="64" spans="2:23" ht="24.95" customHeight="1" x14ac:dyDescent="0.35">
      <c r="B64" s="344" t="s">
        <v>10</v>
      </c>
      <c r="C64" s="538" t="s">
        <v>102</v>
      </c>
      <c r="D64" s="539"/>
      <c r="E64" s="540"/>
      <c r="F64" s="204">
        <f>F44</f>
        <v>0.39800000000000008</v>
      </c>
      <c r="G64" s="205">
        <f>G63*F64</f>
        <v>2.3441563200000006</v>
      </c>
      <c r="H64" s="111"/>
      <c r="I64" s="233"/>
      <c r="J64" s="234"/>
      <c r="K64" s="234"/>
      <c r="L64" s="281"/>
      <c r="M64" s="267"/>
      <c r="N64" s="268"/>
      <c r="O64" s="268"/>
      <c r="P64" s="268"/>
      <c r="Q64" s="268"/>
      <c r="R64" s="268"/>
      <c r="S64" s="268"/>
      <c r="T64" s="268"/>
      <c r="U64" s="259"/>
      <c r="V64" s="259"/>
      <c r="W64" s="259"/>
    </row>
    <row r="65" spans="2:23" ht="24.95" customHeight="1" x14ac:dyDescent="0.35">
      <c r="B65" s="344" t="s">
        <v>12</v>
      </c>
      <c r="C65" s="512" t="s">
        <v>111</v>
      </c>
      <c r="D65" s="513"/>
      <c r="E65" s="514"/>
      <c r="F65" s="206" t="s">
        <v>112</v>
      </c>
      <c r="G65" s="205">
        <f>F65*G24</f>
        <v>0.18823200000000001</v>
      </c>
      <c r="H65" s="111"/>
      <c r="I65" s="504" t="s">
        <v>109</v>
      </c>
      <c r="J65" s="505"/>
      <c r="K65" s="505"/>
      <c r="L65" s="372"/>
      <c r="M65" s="269"/>
      <c r="N65" s="270"/>
      <c r="O65" s="270"/>
      <c r="P65" s="270"/>
      <c r="Q65" s="270"/>
      <c r="R65" s="270"/>
      <c r="S65" s="270"/>
      <c r="T65" s="270"/>
      <c r="U65" s="259"/>
      <c r="V65" s="259"/>
      <c r="W65" s="259"/>
    </row>
    <row r="66" spans="2:23" ht="24.95" customHeight="1" thickBot="1" x14ac:dyDescent="0.4">
      <c r="B66" s="142"/>
      <c r="C66" s="143"/>
      <c r="D66" s="528" t="s">
        <v>52</v>
      </c>
      <c r="E66" s="529"/>
      <c r="F66" s="208">
        <f>SUM(F60:F65)</f>
        <v>0.45630000000000009</v>
      </c>
      <c r="G66" s="190">
        <f>SUM(G60:G65)</f>
        <v>20.232268319999999</v>
      </c>
      <c r="H66" s="111"/>
      <c r="I66" s="437" t="s">
        <v>274</v>
      </c>
      <c r="J66" s="252"/>
      <c r="K66" s="252"/>
      <c r="L66" s="279"/>
      <c r="M66" s="111"/>
      <c r="N66" s="111"/>
      <c r="O66" s="111"/>
      <c r="P66" s="111"/>
      <c r="Q66" s="111"/>
      <c r="R66" s="111"/>
      <c r="S66" s="111"/>
      <c r="T66" s="111"/>
      <c r="U66" s="259"/>
      <c r="V66" s="259"/>
      <c r="W66" s="259"/>
    </row>
    <row r="67" spans="2:23" ht="23.25" customHeight="1" x14ac:dyDescent="0.35">
      <c r="B67" s="546"/>
      <c r="C67" s="547"/>
      <c r="D67" s="547"/>
      <c r="E67" s="547"/>
      <c r="F67" s="547"/>
      <c r="G67" s="548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259"/>
      <c r="V67" s="259"/>
      <c r="W67" s="259"/>
    </row>
    <row r="68" spans="2:23" ht="24.95" customHeight="1" thickBot="1" x14ac:dyDescent="0.4">
      <c r="B68" s="533" t="s">
        <v>27</v>
      </c>
      <c r="C68" s="528"/>
      <c r="D68" s="528"/>
      <c r="E68" s="528"/>
      <c r="F68" s="528"/>
      <c r="G68" s="534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259"/>
      <c r="V68" s="259"/>
      <c r="W68" s="259"/>
    </row>
    <row r="69" spans="2:23" ht="24.95" customHeight="1" x14ac:dyDescent="0.35">
      <c r="B69" s="355" t="s">
        <v>114</v>
      </c>
      <c r="C69" s="525" t="s">
        <v>115</v>
      </c>
      <c r="D69" s="525"/>
      <c r="E69" s="525"/>
      <c r="F69" s="351" t="s">
        <v>64</v>
      </c>
      <c r="G69" s="209" t="s">
        <v>67</v>
      </c>
      <c r="H69" s="111"/>
      <c r="I69" s="112" t="s">
        <v>58</v>
      </c>
      <c r="J69" s="113"/>
      <c r="K69" s="113"/>
      <c r="L69" s="114"/>
      <c r="M69" s="216"/>
      <c r="N69" s="273"/>
      <c r="O69" s="273"/>
      <c r="P69" s="273"/>
      <c r="Q69" s="273"/>
      <c r="R69" s="273"/>
      <c r="S69" s="273"/>
      <c r="T69" s="273"/>
      <c r="U69" s="259"/>
      <c r="V69" s="259"/>
      <c r="W69" s="259"/>
    </row>
    <row r="70" spans="2:23" ht="24.95" customHeight="1" x14ac:dyDescent="0.35">
      <c r="B70" s="195" t="s">
        <v>6</v>
      </c>
      <c r="C70" s="543" t="s">
        <v>103</v>
      </c>
      <c r="D70" s="544"/>
      <c r="E70" s="545"/>
      <c r="F70" s="196">
        <v>8.3299999999999999E-2</v>
      </c>
      <c r="G70" s="197">
        <f>(G19+G21)*F70</f>
        <v>25.28988</v>
      </c>
      <c r="H70" s="111"/>
      <c r="I70" s="210" t="s">
        <v>117</v>
      </c>
      <c r="J70" s="211"/>
      <c r="K70" s="211"/>
      <c r="L70" s="326"/>
      <c r="M70" s="274"/>
      <c r="N70" s="275"/>
      <c r="O70" s="275"/>
      <c r="P70" s="275"/>
      <c r="Q70" s="275"/>
      <c r="R70" s="275"/>
      <c r="S70" s="275"/>
      <c r="T70" s="275"/>
      <c r="U70" s="259"/>
      <c r="V70" s="259"/>
      <c r="W70" s="259"/>
    </row>
    <row r="71" spans="2:23" ht="24.95" customHeight="1" x14ac:dyDescent="0.35">
      <c r="B71" s="195" t="s">
        <v>7</v>
      </c>
      <c r="C71" s="543" t="s">
        <v>116</v>
      </c>
      <c r="D71" s="544"/>
      <c r="E71" s="545"/>
      <c r="F71" s="196">
        <v>1.3899999999999999E-2</v>
      </c>
      <c r="G71" s="197">
        <f>G24*F71</f>
        <v>4.22004</v>
      </c>
      <c r="H71" s="111"/>
      <c r="I71" s="210" t="s">
        <v>109</v>
      </c>
      <c r="J71" s="211"/>
      <c r="K71" s="211"/>
      <c r="L71" s="372"/>
      <c r="M71" s="269"/>
      <c r="N71" s="270"/>
      <c r="O71" s="270"/>
      <c r="P71" s="270"/>
      <c r="Q71" s="270"/>
      <c r="R71" s="270"/>
      <c r="S71" s="270"/>
      <c r="T71" s="270"/>
      <c r="U71" s="259"/>
      <c r="V71" s="259"/>
      <c r="W71" s="259"/>
    </row>
    <row r="72" spans="2:23" ht="24.95" customHeight="1" x14ac:dyDescent="0.35">
      <c r="B72" s="195" t="s">
        <v>8</v>
      </c>
      <c r="C72" s="543" t="s">
        <v>104</v>
      </c>
      <c r="D72" s="544"/>
      <c r="E72" s="545"/>
      <c r="F72" s="196">
        <v>2.8E-3</v>
      </c>
      <c r="G72" s="197">
        <f>G24*F72</f>
        <v>0.85008000000000006</v>
      </c>
      <c r="H72" s="111"/>
      <c r="I72" s="210" t="s">
        <v>109</v>
      </c>
      <c r="J72" s="211"/>
      <c r="K72" s="211"/>
      <c r="L72" s="372"/>
      <c r="M72" s="269"/>
      <c r="N72" s="270"/>
      <c r="O72" s="270"/>
      <c r="P72" s="270"/>
      <c r="Q72" s="270"/>
      <c r="R72" s="270"/>
      <c r="S72" s="270"/>
      <c r="T72" s="270"/>
      <c r="U72" s="259"/>
      <c r="V72" s="259"/>
      <c r="W72" s="259"/>
    </row>
    <row r="73" spans="2:23" ht="24.95" customHeight="1" x14ac:dyDescent="0.35">
      <c r="B73" s="344" t="s">
        <v>9</v>
      </c>
      <c r="C73" s="538" t="s">
        <v>113</v>
      </c>
      <c r="D73" s="539"/>
      <c r="E73" s="540"/>
      <c r="F73" s="202">
        <v>2.0000000000000001E-4</v>
      </c>
      <c r="G73" s="203">
        <f>G24*F73</f>
        <v>6.072000000000001E-2</v>
      </c>
      <c r="H73" s="111"/>
      <c r="I73" s="210" t="s">
        <v>109</v>
      </c>
      <c r="J73" s="211"/>
      <c r="K73" s="211"/>
      <c r="L73" s="372"/>
      <c r="M73" s="269"/>
      <c r="N73" s="270"/>
      <c r="O73" s="270"/>
      <c r="P73" s="270"/>
      <c r="Q73" s="270"/>
      <c r="R73" s="270"/>
      <c r="S73" s="270"/>
      <c r="T73" s="270"/>
      <c r="U73" s="259"/>
      <c r="V73" s="259"/>
      <c r="W73" s="259"/>
    </row>
    <row r="74" spans="2:23" ht="24.95" customHeight="1" x14ac:dyDescent="0.35">
      <c r="B74" s="344" t="s">
        <v>10</v>
      </c>
      <c r="C74" s="538" t="s">
        <v>105</v>
      </c>
      <c r="D74" s="539"/>
      <c r="E74" s="540"/>
      <c r="F74" s="212">
        <v>6.9999999999999999E-4</v>
      </c>
      <c r="G74" s="205">
        <f>G24*F74</f>
        <v>0.21252000000000001</v>
      </c>
      <c r="H74" s="111"/>
      <c r="I74" s="210" t="s">
        <v>109</v>
      </c>
      <c r="J74" s="211"/>
      <c r="K74" s="211"/>
      <c r="L74" s="372"/>
      <c r="M74" s="269"/>
      <c r="N74" s="270"/>
      <c r="O74" s="270"/>
      <c r="P74" s="270"/>
      <c r="Q74" s="270"/>
      <c r="R74" s="270"/>
      <c r="S74" s="270"/>
      <c r="T74" s="270"/>
      <c r="U74" s="259"/>
      <c r="V74" s="259"/>
      <c r="W74" s="259"/>
    </row>
    <row r="75" spans="2:23" ht="24.95" customHeight="1" x14ac:dyDescent="0.35">
      <c r="B75" s="344" t="s">
        <v>12</v>
      </c>
      <c r="C75" s="512" t="s">
        <v>106</v>
      </c>
      <c r="D75" s="513"/>
      <c r="E75" s="514"/>
      <c r="F75" s="212">
        <v>2.8999999999999998E-3</v>
      </c>
      <c r="G75" s="205">
        <f>G24*F75</f>
        <v>0.88044</v>
      </c>
      <c r="H75" s="111"/>
      <c r="I75" s="210" t="s">
        <v>109</v>
      </c>
      <c r="J75" s="211"/>
      <c r="K75" s="211"/>
      <c r="L75" s="372"/>
      <c r="M75" s="269"/>
      <c r="N75" s="270"/>
      <c r="O75" s="270"/>
      <c r="P75" s="270"/>
      <c r="Q75" s="270"/>
      <c r="R75" s="270"/>
      <c r="S75" s="270"/>
      <c r="T75" s="270"/>
      <c r="U75" s="259"/>
      <c r="V75" s="259"/>
      <c r="W75" s="259"/>
    </row>
    <row r="76" spans="2:23" ht="24.95" customHeight="1" x14ac:dyDescent="0.35">
      <c r="B76" s="344" t="s">
        <v>18</v>
      </c>
      <c r="C76" s="512" t="s">
        <v>28</v>
      </c>
      <c r="D76" s="513"/>
      <c r="E76" s="514"/>
      <c r="F76" s="256"/>
      <c r="G76" s="205"/>
      <c r="H76" s="111"/>
      <c r="I76" s="116" t="s">
        <v>154</v>
      </c>
      <c r="J76" s="245"/>
      <c r="K76" s="245"/>
      <c r="L76" s="246"/>
      <c r="M76" s="261"/>
      <c r="N76" s="260"/>
      <c r="O76" s="260"/>
      <c r="P76" s="260"/>
      <c r="Q76" s="260"/>
      <c r="R76" s="260"/>
      <c r="S76" s="260"/>
      <c r="T76" s="260"/>
      <c r="U76" s="259"/>
      <c r="V76" s="259"/>
      <c r="W76" s="259"/>
    </row>
    <row r="77" spans="2:23" ht="24.95" customHeight="1" x14ac:dyDescent="0.35">
      <c r="B77" s="169"/>
      <c r="C77" s="170"/>
      <c r="D77" s="170"/>
      <c r="E77" s="346" t="s">
        <v>108</v>
      </c>
      <c r="F77" s="214">
        <f>SUM(F70:F76)</f>
        <v>0.1038</v>
      </c>
      <c r="G77" s="173">
        <f>SUM(G70:G76)</f>
        <v>31.513680000000001</v>
      </c>
      <c r="H77" s="111"/>
      <c r="I77" s="247"/>
      <c r="J77" s="245"/>
      <c r="K77" s="245"/>
      <c r="L77" s="246"/>
      <c r="M77" s="260"/>
      <c r="N77" s="260"/>
      <c r="O77" s="260"/>
      <c r="P77" s="260"/>
      <c r="Q77" s="260"/>
      <c r="R77" s="260"/>
      <c r="S77" s="260"/>
      <c r="T77" s="260"/>
      <c r="U77" s="259"/>
      <c r="V77" s="259"/>
      <c r="W77" s="259"/>
    </row>
    <row r="78" spans="2:23" ht="24.95" customHeight="1" x14ac:dyDescent="0.35">
      <c r="B78" s="344" t="s">
        <v>20</v>
      </c>
      <c r="C78" s="541" t="s">
        <v>107</v>
      </c>
      <c r="D78" s="531"/>
      <c r="E78" s="531"/>
      <c r="F78" s="542"/>
      <c r="G78" s="205">
        <f>G77*F44</f>
        <v>12.542444640000003</v>
      </c>
      <c r="H78" s="111"/>
      <c r="I78" s="247"/>
      <c r="J78" s="245"/>
      <c r="K78" s="245"/>
      <c r="L78" s="246"/>
      <c r="M78" s="111"/>
      <c r="N78" s="111"/>
      <c r="O78" s="111"/>
      <c r="P78" s="111"/>
      <c r="Q78" s="111"/>
      <c r="R78" s="111"/>
      <c r="S78" s="111"/>
      <c r="T78" s="111"/>
      <c r="U78" s="259"/>
      <c r="V78" s="259"/>
      <c r="W78" s="259"/>
    </row>
    <row r="79" spans="2:23" ht="24.95" customHeight="1" thickBot="1" x14ac:dyDescent="0.4">
      <c r="B79" s="142"/>
      <c r="C79" s="143"/>
      <c r="D79" s="143"/>
      <c r="E79" s="528" t="s">
        <v>29</v>
      </c>
      <c r="F79" s="529"/>
      <c r="G79" s="190">
        <f>G77+G78</f>
        <v>44.056124640000007</v>
      </c>
      <c r="H79" s="111"/>
      <c r="I79" s="437" t="s">
        <v>274</v>
      </c>
      <c r="J79" s="252"/>
      <c r="K79" s="252"/>
      <c r="L79" s="279"/>
      <c r="M79" s="111"/>
      <c r="N79" s="111"/>
      <c r="O79" s="111"/>
      <c r="P79" s="111"/>
      <c r="Q79" s="111"/>
      <c r="R79" s="111"/>
      <c r="S79" s="111"/>
      <c r="T79" s="111"/>
      <c r="U79" s="259"/>
      <c r="V79" s="259"/>
      <c r="W79" s="259"/>
    </row>
    <row r="80" spans="2:23" ht="27" customHeight="1" x14ac:dyDescent="0.35">
      <c r="B80" s="530"/>
      <c r="C80" s="531"/>
      <c r="D80" s="531"/>
      <c r="E80" s="531"/>
      <c r="F80" s="531"/>
      <c r="G80" s="532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259"/>
      <c r="V80" s="259"/>
      <c r="W80" s="259"/>
    </row>
    <row r="81" spans="2:24" ht="24.95" customHeight="1" thickBot="1" x14ac:dyDescent="0.4">
      <c r="B81" s="533" t="s">
        <v>30</v>
      </c>
      <c r="C81" s="528"/>
      <c r="D81" s="528"/>
      <c r="E81" s="528"/>
      <c r="F81" s="528"/>
      <c r="G81" s="534"/>
      <c r="H81" s="111"/>
      <c r="I81" s="111"/>
      <c r="J81" s="111"/>
      <c r="K81" s="111"/>
      <c r="L81" s="111"/>
      <c r="M81" s="260"/>
      <c r="N81" s="260"/>
      <c r="O81" s="260"/>
      <c r="P81" s="260"/>
      <c r="Q81" s="260"/>
      <c r="R81" s="260"/>
      <c r="S81" s="260"/>
      <c r="T81" s="260"/>
      <c r="U81" s="259"/>
      <c r="V81" s="259"/>
      <c r="W81" s="259"/>
    </row>
    <row r="82" spans="2:24" ht="24.95" customHeight="1" x14ac:dyDescent="0.35">
      <c r="B82" s="355" t="s">
        <v>152</v>
      </c>
      <c r="C82" s="525" t="s">
        <v>153</v>
      </c>
      <c r="D82" s="525"/>
      <c r="E82" s="525"/>
      <c r="F82" s="525"/>
      <c r="G82" s="209" t="s">
        <v>67</v>
      </c>
      <c r="H82" s="111"/>
      <c r="I82" s="291" t="s">
        <v>58</v>
      </c>
      <c r="J82" s="216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59"/>
      <c r="V82" s="259"/>
      <c r="W82" s="259"/>
    </row>
    <row r="83" spans="2:24" ht="24.95" customHeight="1" x14ac:dyDescent="0.35">
      <c r="B83" s="357" t="s">
        <v>6</v>
      </c>
      <c r="C83" s="512" t="s">
        <v>31</v>
      </c>
      <c r="D83" s="513"/>
      <c r="E83" s="513"/>
      <c r="F83" s="514"/>
      <c r="G83" s="129">
        <f>'UNIFORMES E EPI''S'!G66+'UNIFORMES E EPI''S'!G67</f>
        <v>0</v>
      </c>
      <c r="H83" s="111"/>
      <c r="I83" s="637" t="s">
        <v>256</v>
      </c>
      <c r="J83" s="261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59"/>
      <c r="V83" s="259"/>
      <c r="W83" s="259"/>
    </row>
    <row r="84" spans="2:24" ht="24.95" customHeight="1" x14ac:dyDescent="0.35">
      <c r="B84" s="357" t="s">
        <v>7</v>
      </c>
      <c r="C84" s="512" t="s">
        <v>173</v>
      </c>
      <c r="D84" s="513"/>
      <c r="E84" s="513"/>
      <c r="F84" s="514"/>
      <c r="G84" s="129">
        <f>'UNIFORMES E EPI''S'!G68+'UNIFORMES E EPI''S'!G69</f>
        <v>0</v>
      </c>
      <c r="H84" s="111"/>
      <c r="I84" s="637"/>
      <c r="J84" s="261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59"/>
      <c r="V84" s="259"/>
      <c r="W84" s="259"/>
    </row>
    <row r="85" spans="2:24" ht="24.95" customHeight="1" x14ac:dyDescent="0.35">
      <c r="B85" s="357" t="s">
        <v>8</v>
      </c>
      <c r="C85" s="535" t="s">
        <v>32</v>
      </c>
      <c r="D85" s="536"/>
      <c r="E85" s="536"/>
      <c r="F85" s="537"/>
      <c r="G85" s="163">
        <v>0</v>
      </c>
      <c r="H85" s="111"/>
      <c r="I85" s="292"/>
      <c r="J85" s="261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59"/>
      <c r="V85" s="259"/>
      <c r="W85" s="259"/>
    </row>
    <row r="86" spans="2:24" ht="24.95" customHeight="1" thickBot="1" x14ac:dyDescent="0.4">
      <c r="B86" s="357" t="s">
        <v>9</v>
      </c>
      <c r="C86" s="512" t="s">
        <v>11</v>
      </c>
      <c r="D86" s="513"/>
      <c r="E86" s="513"/>
      <c r="F86" s="514"/>
      <c r="G86" s="129"/>
      <c r="H86" s="111"/>
      <c r="I86" s="293" t="s">
        <v>154</v>
      </c>
      <c r="J86" s="261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59"/>
      <c r="V86" s="259"/>
      <c r="W86" s="259"/>
    </row>
    <row r="87" spans="2:24" ht="24.95" customHeight="1" x14ac:dyDescent="0.35">
      <c r="B87" s="142"/>
      <c r="C87" s="143"/>
      <c r="D87" s="143"/>
      <c r="E87" s="528" t="s">
        <v>51</v>
      </c>
      <c r="F87" s="529"/>
      <c r="G87" s="190">
        <f>SUM(G83:G86)</f>
        <v>0</v>
      </c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259"/>
      <c r="V87" s="259"/>
      <c r="W87" s="259"/>
    </row>
    <row r="88" spans="2:24" ht="21" x14ac:dyDescent="0.35">
      <c r="B88" s="218"/>
      <c r="C88" s="219"/>
      <c r="D88" s="219"/>
      <c r="E88" s="220"/>
      <c r="F88" s="220"/>
      <c r="G88" s="22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259"/>
      <c r="V88" s="259"/>
      <c r="W88" s="259"/>
    </row>
    <row r="89" spans="2:24" ht="24.95" customHeight="1" thickBot="1" x14ac:dyDescent="0.4">
      <c r="B89" s="533" t="s">
        <v>33</v>
      </c>
      <c r="C89" s="528"/>
      <c r="D89" s="528"/>
      <c r="E89" s="528"/>
      <c r="F89" s="528"/>
      <c r="G89" s="534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259"/>
      <c r="V89" s="259"/>
      <c r="W89" s="259"/>
    </row>
    <row r="90" spans="2:24" ht="70.5" customHeight="1" x14ac:dyDescent="0.35">
      <c r="B90" s="355" t="s">
        <v>118</v>
      </c>
      <c r="C90" s="222" t="s">
        <v>119</v>
      </c>
      <c r="D90" s="222" t="s">
        <v>139</v>
      </c>
      <c r="E90" s="222" t="s">
        <v>125</v>
      </c>
      <c r="F90" s="222" t="s">
        <v>127</v>
      </c>
      <c r="G90" s="209" t="s">
        <v>67</v>
      </c>
      <c r="H90" s="111"/>
      <c r="I90" s="112" t="s">
        <v>58</v>
      </c>
      <c r="J90" s="113"/>
      <c r="K90" s="113"/>
      <c r="L90" s="114"/>
      <c r="M90" s="273"/>
      <c r="N90" s="273"/>
      <c r="O90" s="273"/>
      <c r="P90" s="273"/>
      <c r="Q90" s="273"/>
      <c r="R90" s="273"/>
      <c r="S90" s="273"/>
      <c r="T90" s="273"/>
      <c r="U90" s="276"/>
      <c r="V90" s="276"/>
      <c r="W90" s="276"/>
      <c r="X90" s="83"/>
    </row>
    <row r="91" spans="2:24" ht="50.1" customHeight="1" x14ac:dyDescent="0.35">
      <c r="B91" s="357" t="s">
        <v>6</v>
      </c>
      <c r="C91" s="223" t="s">
        <v>34</v>
      </c>
      <c r="D91" s="224">
        <f>G24+G56+G66+G79+G87</f>
        <v>760.23281400000008</v>
      </c>
      <c r="E91" s="225"/>
      <c r="F91" s="226">
        <v>0.05</v>
      </c>
      <c r="G91" s="129">
        <f>D91*F91</f>
        <v>38.011640700000008</v>
      </c>
      <c r="H91" s="111"/>
      <c r="I91" s="510" t="s">
        <v>120</v>
      </c>
      <c r="J91" s="511"/>
      <c r="K91" s="511"/>
      <c r="L91" s="326"/>
      <c r="M91" s="275"/>
      <c r="N91" s="620"/>
      <c r="O91" s="620"/>
      <c r="P91" s="620"/>
      <c r="Q91" s="620"/>
      <c r="R91" s="620"/>
      <c r="S91" s="620"/>
      <c r="T91" s="620"/>
      <c r="U91" s="620"/>
      <c r="V91" s="620"/>
      <c r="W91" s="276"/>
      <c r="X91" s="83"/>
    </row>
    <row r="92" spans="2:24" ht="50.1" customHeight="1" x14ac:dyDescent="0.3">
      <c r="B92" s="357" t="s">
        <v>7</v>
      </c>
      <c r="C92" s="223" t="s">
        <v>35</v>
      </c>
      <c r="D92" s="224">
        <f>G24+G56+G66+G79+G87+G91</f>
        <v>798.24445470000012</v>
      </c>
      <c r="E92" s="225"/>
      <c r="F92" s="226">
        <v>0.1</v>
      </c>
      <c r="G92" s="129">
        <f>D92*F92</f>
        <v>79.824445470000015</v>
      </c>
      <c r="H92" s="111"/>
      <c r="I92" s="504" t="s">
        <v>121</v>
      </c>
      <c r="J92" s="505"/>
      <c r="K92" s="505"/>
      <c r="L92" s="506"/>
      <c r="M92" s="262"/>
      <c r="N92" s="262"/>
      <c r="O92" s="262"/>
      <c r="P92" s="620"/>
      <c r="Q92" s="620"/>
      <c r="R92" s="620"/>
      <c r="S92" s="620"/>
      <c r="T92" s="620"/>
      <c r="U92" s="620"/>
      <c r="V92" s="620"/>
      <c r="W92" s="620"/>
      <c r="X92" s="97"/>
    </row>
    <row r="93" spans="2:24" ht="50.1" customHeight="1" x14ac:dyDescent="0.35">
      <c r="B93" s="357" t="s">
        <v>8</v>
      </c>
      <c r="C93" s="227" t="s">
        <v>128</v>
      </c>
      <c r="D93" s="228">
        <f>D91+G91+G92</f>
        <v>878.06890017000012</v>
      </c>
      <c r="E93" s="176"/>
      <c r="F93" s="179"/>
      <c r="G93" s="147">
        <f>D93/(1-E97)</f>
        <v>989.37340864225371</v>
      </c>
      <c r="H93" s="111"/>
      <c r="I93" s="116" t="s">
        <v>140</v>
      </c>
      <c r="J93" s="117"/>
      <c r="K93" s="117"/>
      <c r="L93" s="118"/>
      <c r="M93" s="262"/>
      <c r="N93" s="262"/>
      <c r="O93" s="262"/>
      <c r="P93" s="262"/>
      <c r="Q93" s="262"/>
      <c r="R93" s="262"/>
      <c r="S93" s="262"/>
      <c r="T93" s="262"/>
      <c r="U93" s="276"/>
      <c r="V93" s="276"/>
      <c r="W93" s="276"/>
      <c r="X93" s="83"/>
    </row>
    <row r="94" spans="2:24" ht="24.95" customHeight="1" x14ac:dyDescent="0.35">
      <c r="B94" s="357" t="s">
        <v>9</v>
      </c>
      <c r="C94" s="125" t="s">
        <v>36</v>
      </c>
      <c r="D94" s="229"/>
      <c r="E94" s="230">
        <v>1.6500000000000001E-2</v>
      </c>
      <c r="F94" s="231"/>
      <c r="G94" s="147">
        <f>G93*E94</f>
        <v>16.324661242597188</v>
      </c>
      <c r="H94" s="111"/>
      <c r="I94" s="116" t="s">
        <v>156</v>
      </c>
      <c r="J94" s="117"/>
      <c r="K94" s="117"/>
      <c r="L94" s="118"/>
      <c r="M94" s="262"/>
      <c r="N94" s="262"/>
      <c r="O94" s="262"/>
      <c r="P94" s="262"/>
      <c r="Q94" s="262"/>
      <c r="R94" s="262"/>
      <c r="S94" s="262"/>
      <c r="T94" s="262"/>
      <c r="U94" s="276"/>
      <c r="V94" s="276"/>
      <c r="W94" s="276"/>
      <c r="X94" s="83"/>
    </row>
    <row r="95" spans="2:24" ht="24.95" customHeight="1" x14ac:dyDescent="0.35">
      <c r="B95" s="357" t="s">
        <v>9</v>
      </c>
      <c r="C95" s="125" t="s">
        <v>37</v>
      </c>
      <c r="D95" s="229"/>
      <c r="E95" s="230">
        <v>7.5999999999999998E-2</v>
      </c>
      <c r="F95" s="231"/>
      <c r="G95" s="147">
        <f>G93*E95</f>
        <v>75.192379056811276</v>
      </c>
      <c r="H95" s="111"/>
      <c r="I95" s="116" t="s">
        <v>156</v>
      </c>
      <c r="J95" s="117"/>
      <c r="K95" s="117"/>
      <c r="L95" s="118"/>
      <c r="M95" s="262"/>
      <c r="N95" s="262"/>
      <c r="O95" s="262"/>
      <c r="P95" s="262"/>
      <c r="Q95" s="262"/>
      <c r="R95" s="262"/>
      <c r="S95" s="262"/>
      <c r="T95" s="262"/>
      <c r="U95" s="276"/>
      <c r="V95" s="276"/>
      <c r="W95" s="276"/>
      <c r="X95" s="83"/>
    </row>
    <row r="96" spans="2:24" ht="24.95" customHeight="1" x14ac:dyDescent="0.35">
      <c r="B96" s="357" t="s">
        <v>12</v>
      </c>
      <c r="C96" s="125" t="s">
        <v>38</v>
      </c>
      <c r="D96" s="229"/>
      <c r="E96" s="232">
        <v>0.02</v>
      </c>
      <c r="F96" s="232"/>
      <c r="G96" s="147">
        <f>G93*E96</f>
        <v>19.787468172845074</v>
      </c>
      <c r="H96" s="111"/>
      <c r="I96" s="116" t="s">
        <v>137</v>
      </c>
      <c r="J96" s="117"/>
      <c r="K96" s="117"/>
      <c r="L96" s="118"/>
      <c r="M96" s="262"/>
      <c r="N96" s="262"/>
      <c r="O96" s="262"/>
      <c r="P96" s="262"/>
      <c r="Q96" s="262"/>
      <c r="R96" s="262"/>
      <c r="S96" s="262"/>
      <c r="T96" s="262"/>
      <c r="U96" s="276"/>
      <c r="V96" s="276"/>
      <c r="W96" s="276"/>
      <c r="X96" s="83"/>
    </row>
    <row r="97" spans="2:23" ht="24.95" customHeight="1" x14ac:dyDescent="0.35">
      <c r="B97" s="357"/>
      <c r="C97" s="125"/>
      <c r="D97" s="157" t="s">
        <v>126</v>
      </c>
      <c r="E97" s="235">
        <f>E94+E95+E96</f>
        <v>0.1125</v>
      </c>
      <c r="F97" s="232"/>
      <c r="G97" s="147"/>
      <c r="H97" s="111"/>
      <c r="I97" s="247"/>
      <c r="J97" s="245"/>
      <c r="K97" s="245"/>
      <c r="L97" s="246"/>
      <c r="M97" s="260"/>
      <c r="N97" s="260"/>
      <c r="O97" s="260"/>
      <c r="P97" s="260"/>
      <c r="Q97" s="260"/>
      <c r="R97" s="260"/>
      <c r="S97" s="260"/>
      <c r="T97" s="260"/>
      <c r="U97" s="276"/>
      <c r="V97" s="276"/>
      <c r="W97" s="276"/>
    </row>
    <row r="98" spans="2:23" ht="24.95" customHeight="1" thickBot="1" x14ac:dyDescent="0.4">
      <c r="B98" s="142"/>
      <c r="C98" s="143"/>
      <c r="D98" s="143"/>
      <c r="E98" s="526" t="s">
        <v>53</v>
      </c>
      <c r="F98" s="527"/>
      <c r="G98" s="144">
        <f>G91+G92+G94+G95+G96</f>
        <v>229.14059464225357</v>
      </c>
      <c r="H98" s="111"/>
      <c r="I98" s="437" t="s">
        <v>274</v>
      </c>
      <c r="J98" s="252"/>
      <c r="K98" s="252"/>
      <c r="L98" s="279"/>
      <c r="M98" s="260"/>
      <c r="N98" s="260"/>
      <c r="O98" s="260"/>
      <c r="P98" s="260"/>
      <c r="Q98" s="260"/>
      <c r="R98" s="260"/>
      <c r="S98" s="260"/>
      <c r="T98" s="260"/>
      <c r="U98" s="276"/>
      <c r="V98" s="276"/>
      <c r="W98" s="276"/>
    </row>
    <row r="99" spans="2:23" ht="18" customHeight="1" thickBot="1" x14ac:dyDescent="0.4">
      <c r="B99" s="518"/>
      <c r="C99" s="519"/>
      <c r="D99" s="519"/>
      <c r="E99" s="519"/>
      <c r="F99" s="519"/>
      <c r="G99" s="520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259"/>
      <c r="V99" s="259"/>
      <c r="W99" s="259"/>
    </row>
    <row r="100" spans="2:23" ht="24.95" customHeight="1" x14ac:dyDescent="0.35">
      <c r="B100" s="521" t="s">
        <v>129</v>
      </c>
      <c r="C100" s="522"/>
      <c r="D100" s="522"/>
      <c r="E100" s="522"/>
      <c r="F100" s="522"/>
      <c r="G100" s="523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259"/>
      <c r="V100" s="259"/>
      <c r="W100" s="259"/>
    </row>
    <row r="101" spans="2:23" ht="24.95" customHeight="1" x14ac:dyDescent="0.35">
      <c r="B101" s="524" t="s">
        <v>130</v>
      </c>
      <c r="C101" s="525"/>
      <c r="D101" s="525"/>
      <c r="E101" s="525"/>
      <c r="F101" s="525"/>
      <c r="G101" s="238" t="s">
        <v>67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259"/>
      <c r="V101" s="259"/>
      <c r="W101" s="259"/>
    </row>
    <row r="102" spans="2:23" ht="24.95" customHeight="1" x14ac:dyDescent="0.35">
      <c r="B102" s="124" t="s">
        <v>6</v>
      </c>
      <c r="C102" s="512" t="s">
        <v>131</v>
      </c>
      <c r="D102" s="513"/>
      <c r="E102" s="513"/>
      <c r="F102" s="514"/>
      <c r="G102" s="147">
        <f>G24</f>
        <v>303.60000000000002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259"/>
      <c r="V102" s="259"/>
      <c r="W102" s="259"/>
    </row>
    <row r="103" spans="2:23" ht="24.95" customHeight="1" x14ac:dyDescent="0.35">
      <c r="B103" s="124" t="s">
        <v>7</v>
      </c>
      <c r="C103" s="512" t="s">
        <v>132</v>
      </c>
      <c r="D103" s="513"/>
      <c r="E103" s="513"/>
      <c r="F103" s="514"/>
      <c r="G103" s="147">
        <f>G56</f>
        <v>392.34442104000004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259"/>
      <c r="V103" s="259"/>
      <c r="W103" s="259"/>
    </row>
    <row r="104" spans="2:23" ht="24.95" customHeight="1" x14ac:dyDescent="0.35">
      <c r="B104" s="124" t="s">
        <v>8</v>
      </c>
      <c r="C104" s="512" t="s">
        <v>133</v>
      </c>
      <c r="D104" s="513"/>
      <c r="E104" s="513"/>
      <c r="F104" s="514"/>
      <c r="G104" s="129">
        <f>G66</f>
        <v>20.232268319999999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259"/>
      <c r="V104" s="259"/>
      <c r="W104" s="259"/>
    </row>
    <row r="105" spans="2:23" ht="24.95" customHeight="1" x14ac:dyDescent="0.35">
      <c r="B105" s="124" t="s">
        <v>9</v>
      </c>
      <c r="C105" s="512" t="s">
        <v>134</v>
      </c>
      <c r="D105" s="513"/>
      <c r="E105" s="513"/>
      <c r="F105" s="514"/>
      <c r="G105" s="129">
        <f>G79</f>
        <v>44.056124640000007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259"/>
      <c r="V105" s="259"/>
      <c r="W105" s="259"/>
    </row>
    <row r="106" spans="2:23" ht="24.95" customHeight="1" x14ac:dyDescent="0.35">
      <c r="B106" s="124" t="s">
        <v>10</v>
      </c>
      <c r="C106" s="512" t="s">
        <v>135</v>
      </c>
      <c r="D106" s="513"/>
      <c r="E106" s="513"/>
      <c r="F106" s="514"/>
      <c r="G106" s="129">
        <f>G87</f>
        <v>0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259"/>
      <c r="V106" s="259"/>
      <c r="W106" s="259"/>
    </row>
    <row r="107" spans="2:23" ht="24.95" customHeight="1" thickBot="1" x14ac:dyDescent="0.4">
      <c r="B107" s="239" t="s">
        <v>12</v>
      </c>
      <c r="C107" s="515" t="s">
        <v>136</v>
      </c>
      <c r="D107" s="516"/>
      <c r="E107" s="516"/>
      <c r="F107" s="517"/>
      <c r="G107" s="240">
        <f>G98</f>
        <v>229.14059464225357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259"/>
      <c r="V107" s="259"/>
      <c r="W107" s="259"/>
    </row>
    <row r="108" spans="2:23" ht="24.95" customHeight="1" thickBot="1" x14ac:dyDescent="0.4">
      <c r="B108" s="241"/>
      <c r="C108" s="242"/>
      <c r="D108" s="631" t="s">
        <v>138</v>
      </c>
      <c r="E108" s="631"/>
      <c r="F108" s="632"/>
      <c r="G108" s="243">
        <f>SUM(G102:G107)</f>
        <v>989.37340864225371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259"/>
      <c r="V108" s="259"/>
      <c r="W108" s="259"/>
    </row>
    <row r="109" spans="2:23" ht="18" customHeight="1" x14ac:dyDescent="0.25">
      <c r="B109" s="5"/>
      <c r="C109" s="5"/>
      <c r="D109" s="5"/>
      <c r="E109" s="5"/>
      <c r="F109" s="6"/>
      <c r="G109" s="7"/>
      <c r="J109" s="1"/>
      <c r="K109" s="1"/>
      <c r="L109" s="1"/>
      <c r="M109" s="1"/>
      <c r="N109" s="1"/>
      <c r="O109" s="1"/>
      <c r="P109" s="1"/>
    </row>
    <row r="110" spans="2:23" ht="20.25" x14ac:dyDescent="0.3">
      <c r="C110" s="19"/>
    </row>
    <row r="111" spans="2:23" x14ac:dyDescent="0.25">
      <c r="C111" s="4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</sheetData>
  <sheetProtection deleteColumns="0"/>
  <mergeCells count="126">
    <mergeCell ref="E98:F98"/>
    <mergeCell ref="D108:F108"/>
    <mergeCell ref="I83:I84"/>
    <mergeCell ref="D66:E66"/>
    <mergeCell ref="B1:G1"/>
    <mergeCell ref="B2:D2"/>
    <mergeCell ref="E2:G2"/>
    <mergeCell ref="B3:D3"/>
    <mergeCell ref="E3:G3"/>
    <mergeCell ref="I1:L1"/>
    <mergeCell ref="B7:D7"/>
    <mergeCell ref="E7:G7"/>
    <mergeCell ref="B8:D8"/>
    <mergeCell ref="E8:G8"/>
    <mergeCell ref="B9:D9"/>
    <mergeCell ref="E9:G9"/>
    <mergeCell ref="B4:D4"/>
    <mergeCell ref="E4:G4"/>
    <mergeCell ref="B5:D5"/>
    <mergeCell ref="E5:G5"/>
    <mergeCell ref="B6:D6"/>
    <mergeCell ref="E6:G6"/>
    <mergeCell ref="B13:D14"/>
    <mergeCell ref="E13:G13"/>
    <mergeCell ref="E14:G14"/>
    <mergeCell ref="B15:D15"/>
    <mergeCell ref="E15:G15"/>
    <mergeCell ref="I20:L20"/>
    <mergeCell ref="I21:L21"/>
    <mergeCell ref="B10:D10"/>
    <mergeCell ref="E10:G10"/>
    <mergeCell ref="B11:D11"/>
    <mergeCell ref="E11:G11"/>
    <mergeCell ref="B12:G12"/>
    <mergeCell ref="E24:F24"/>
    <mergeCell ref="B25:G25"/>
    <mergeCell ref="B26:G26"/>
    <mergeCell ref="B27:G27"/>
    <mergeCell ref="C28:E28"/>
    <mergeCell ref="I28:L28"/>
    <mergeCell ref="I29:L29"/>
    <mergeCell ref="B16:G16"/>
    <mergeCell ref="B17:G17"/>
    <mergeCell ref="I18:L18"/>
    <mergeCell ref="C36:E36"/>
    <mergeCell ref="C37:E37"/>
    <mergeCell ref="C38:E38"/>
    <mergeCell ref="I38:L38"/>
    <mergeCell ref="C29:D29"/>
    <mergeCell ref="C30:D30"/>
    <mergeCell ref="C32:F32"/>
    <mergeCell ref="B34:G34"/>
    <mergeCell ref="C35:E35"/>
    <mergeCell ref="I35:L35"/>
    <mergeCell ref="C42:E42"/>
    <mergeCell ref="C43:E43"/>
    <mergeCell ref="B45:G45"/>
    <mergeCell ref="C46:F46"/>
    <mergeCell ref="I46:L46"/>
    <mergeCell ref="I47:L48"/>
    <mergeCell ref="I49:L50"/>
    <mergeCell ref="C39:E39"/>
    <mergeCell ref="C40:E40"/>
    <mergeCell ref="C41:E41"/>
    <mergeCell ref="C51:F51"/>
    <mergeCell ref="I51:K51"/>
    <mergeCell ref="C52:F52"/>
    <mergeCell ref="C53:F53"/>
    <mergeCell ref="C54:F54"/>
    <mergeCell ref="I55:T55"/>
    <mergeCell ref="B47:B48"/>
    <mergeCell ref="C47:C48"/>
    <mergeCell ref="G47:G48"/>
    <mergeCell ref="B49:B50"/>
    <mergeCell ref="C49:D50"/>
    <mergeCell ref="G49:G50"/>
    <mergeCell ref="C60:E60"/>
    <mergeCell ref="I60:K60"/>
    <mergeCell ref="C61:E61"/>
    <mergeCell ref="I61:K61"/>
    <mergeCell ref="I63:L63"/>
    <mergeCell ref="E56:F56"/>
    <mergeCell ref="I56:T57"/>
    <mergeCell ref="B57:G57"/>
    <mergeCell ref="B58:G58"/>
    <mergeCell ref="C59:E59"/>
    <mergeCell ref="I59:L59"/>
    <mergeCell ref="C70:E70"/>
    <mergeCell ref="C71:E71"/>
    <mergeCell ref="C72:E72"/>
    <mergeCell ref="C65:E65"/>
    <mergeCell ref="I65:K65"/>
    <mergeCell ref="B67:G67"/>
    <mergeCell ref="B68:G68"/>
    <mergeCell ref="C69:E69"/>
    <mergeCell ref="I62:K62"/>
    <mergeCell ref="C63:E63"/>
    <mergeCell ref="C64:E64"/>
    <mergeCell ref="C76:E76"/>
    <mergeCell ref="C78:F78"/>
    <mergeCell ref="E79:F79"/>
    <mergeCell ref="B80:G80"/>
    <mergeCell ref="B81:G81"/>
    <mergeCell ref="C82:F82"/>
    <mergeCell ref="C73:E73"/>
    <mergeCell ref="C74:E74"/>
    <mergeCell ref="C75:E75"/>
    <mergeCell ref="B89:G89"/>
    <mergeCell ref="N91:V91"/>
    <mergeCell ref="P92:W92"/>
    <mergeCell ref="C83:F83"/>
    <mergeCell ref="C84:F84"/>
    <mergeCell ref="C85:F85"/>
    <mergeCell ref="C86:F86"/>
    <mergeCell ref="E87:F87"/>
    <mergeCell ref="I92:L92"/>
    <mergeCell ref="I91:K91"/>
    <mergeCell ref="C103:F103"/>
    <mergeCell ref="C104:F104"/>
    <mergeCell ref="C105:F105"/>
    <mergeCell ref="C106:F106"/>
    <mergeCell ref="C107:F107"/>
    <mergeCell ref="B99:G99"/>
    <mergeCell ref="B100:G100"/>
    <mergeCell ref="B101:F101"/>
    <mergeCell ref="C102:F102"/>
  </mergeCells>
  <hyperlinks>
    <hyperlink ref="J2" location="RESUMO!A1" display="&lt;- RESUMO"/>
    <hyperlink ref="I66" r:id="rId1"/>
    <hyperlink ref="I79" r:id="rId2"/>
    <hyperlink ref="I98" r:id="rId3"/>
    <hyperlink ref="I83:I84" location="'UNIFORMES E EPI''S'!A1" display="Valor obtido na aba &quot;Uniformes e Epi's&quot;"/>
  </hyperlinks>
  <pageMargins left="0.511811024" right="0.511811024" top="0.78740157499999996" bottom="0.78740157499999996" header="0.31496062000000002" footer="0.31496062000000002"/>
  <pageSetup paperSize="9" scale="50" fitToHeight="0" orientation="portrait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32</vt:i4>
      </vt:variant>
    </vt:vector>
  </HeadingPairs>
  <TitlesOfParts>
    <vt:vector size="32" baseType="lpstr">
      <vt:lpstr>RESUMO</vt:lpstr>
      <vt:lpstr>UNIFORMES E EPI'S</vt:lpstr>
      <vt:lpstr>1 AUX ADM</vt:lpstr>
      <vt:lpstr>2 AUX LIMP. INSA. MÁX 12x36 DIU</vt:lpstr>
      <vt:lpstr>3 AUX LIMP. INSA. MÁX 12x36 NOT</vt:lpstr>
      <vt:lpstr>4 AUX LIMP. INSA. MÁX.</vt:lpstr>
      <vt:lpstr>5 AUX VETERINÁRIO 12x36 DIURNO</vt:lpstr>
      <vt:lpstr>6 AUXILIAR DE COZINHA</vt:lpstr>
      <vt:lpstr>7 COZINHEIRO DIURNO</vt:lpstr>
      <vt:lpstr>8 COZINHEIRO 12x36 DIURNO</vt:lpstr>
      <vt:lpstr>9 COZINHEIRO 12x36 NOTURNO</vt:lpstr>
      <vt:lpstr>10 LACTARISTA</vt:lpstr>
      <vt:lpstr>11 MONITOR DE TRANSPORTE</vt:lpstr>
      <vt:lpstr>12 AUX DESENVOLVIMENTO INFANTIL</vt:lpstr>
      <vt:lpstr>13 MOT AMBULÂNC 12x36 DIURNO</vt:lpstr>
      <vt:lpstr>14 MOT AMBULÂNC 12x36 NOTURNO</vt:lpstr>
      <vt:lpstr>15 MOT DE CAMINHÃO</vt:lpstr>
      <vt:lpstr>16 MOT DE ÔNIBUS</vt:lpstr>
      <vt:lpstr>17 MOTORISTA DE CARRO</vt:lpstr>
      <vt:lpstr>18 MOT CARRO TRANSP. PACIENTE</vt:lpstr>
      <vt:lpstr>19 MOT DE CARRO 12x36 DIURNO</vt:lpstr>
      <vt:lpstr>20 MOT DE CARRO 12x36 NOTURNO</vt:lpstr>
      <vt:lpstr>21 OP. DE MOV E ARM. CARGA</vt:lpstr>
      <vt:lpstr>22 OP. MAQUINA DE PINTAR</vt:lpstr>
      <vt:lpstr>23 CONTROL ACESSO 12x36 DIURN</vt:lpstr>
      <vt:lpstr>24 CONTROL ACESSO DIURNO</vt:lpstr>
      <vt:lpstr>25 RECEPCIONISTA</vt:lpstr>
      <vt:lpstr>26 TÉC INFORMÁTICA</vt:lpstr>
      <vt:lpstr>27 TRATORISTA</vt:lpstr>
      <vt:lpstr>28 AUX EDUC APOIO INCLUSIV </vt:lpstr>
      <vt:lpstr>29 BORRACHEIRO</vt:lpstr>
      <vt:lpstr>30 LAVADOR DE VEÍCULOS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cpd</dc:creator>
  <cp:lastModifiedBy>cpd</cp:lastModifiedBy>
  <cp:lastPrinted>2025-03-12T18:18:22Z</cp:lastPrinted>
  <dcterms:created xsi:type="dcterms:W3CDTF">2023-07-25T12:33:55Z</dcterms:created>
  <dcterms:modified xsi:type="dcterms:W3CDTF">2025-05-27T18:16:35Z</dcterms:modified>
</cp:coreProperties>
</file>